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te Tolj\Desktop\"/>
    </mc:Choice>
  </mc:AlternateContent>
  <bookViews>
    <workbookView xWindow="0" yWindow="0" windowWidth="21855" windowHeight="8850" activeTab="2"/>
  </bookViews>
  <sheets>
    <sheet name="Sažetak" sheetId="3" r:id="rId1"/>
    <sheet name="Prihodi i rashodi po ekonomskoj" sheetId="11" r:id="rId2"/>
    <sheet name="Prihodi i rashodi prema izvoru" sheetId="16" r:id="rId3"/>
    <sheet name="Rashodi prema funkcijskoj klasi" sheetId="18" r:id="rId4"/>
    <sheet name="Račun financiranja" sheetId="15" r:id="rId5"/>
    <sheet name="Prihodi po izvorima" sheetId="12" r:id="rId6"/>
    <sheet name="POSEBNI DIO" sheetId="17" r:id="rId7"/>
  </sheets>
  <definedNames>
    <definedName name="_xlnm.Print_Titles" localSheetId="6">'POSEBNI DIO'!$1:$1</definedName>
    <definedName name="_xlnm.Print_Titles" localSheetId="3">'Rashodi prema funkcijskoj klasi'!$1:$1</definedName>
  </definedNames>
  <calcPr calcId="162913"/>
</workbook>
</file>

<file path=xl/calcChain.xml><?xml version="1.0" encoding="utf-8"?>
<calcChain xmlns="http://schemas.openxmlformats.org/spreadsheetml/2006/main">
  <c r="C6" i="16" l="1"/>
  <c r="E6" i="16"/>
  <c r="E25" i="16"/>
  <c r="F45" i="16"/>
  <c r="C25" i="16"/>
  <c r="C40" i="16"/>
  <c r="J51" i="11" l="1"/>
  <c r="J7" i="11" l="1"/>
  <c r="O26" i="11"/>
  <c r="O27" i="11"/>
  <c r="N26" i="11"/>
  <c r="N27" i="11"/>
  <c r="J10" i="11"/>
  <c r="N64" i="11" l="1"/>
  <c r="N57" i="11"/>
  <c r="N55" i="11"/>
  <c r="M10" i="11"/>
  <c r="K10" i="11"/>
  <c r="E23" i="12"/>
  <c r="E8" i="12"/>
  <c r="C8" i="12"/>
  <c r="E20" i="12"/>
  <c r="E10" i="12" l="1"/>
  <c r="E9" i="12" s="1"/>
  <c r="G9" i="16"/>
  <c r="G13" i="16"/>
  <c r="G16" i="16"/>
  <c r="G17" i="16"/>
  <c r="G22" i="16"/>
  <c r="F9" i="16"/>
  <c r="F13" i="16"/>
  <c r="F16" i="16"/>
  <c r="F17" i="16"/>
  <c r="F22" i="16"/>
  <c r="B19" i="16"/>
  <c r="B15" i="16"/>
  <c r="B12" i="16"/>
  <c r="B8" i="16"/>
  <c r="G32" i="16"/>
  <c r="G36" i="16"/>
  <c r="G37" i="16"/>
  <c r="G43" i="16"/>
  <c r="G44" i="16"/>
  <c r="F36" i="16"/>
  <c r="F37" i="16"/>
  <c r="F41" i="16"/>
  <c r="F43" i="16"/>
  <c r="F44" i="16"/>
  <c r="G28" i="16"/>
  <c r="F28" i="16"/>
  <c r="B40" i="16"/>
  <c r="B35" i="16"/>
  <c r="B27" i="16"/>
  <c r="K94" i="11"/>
  <c r="M45" i="11"/>
  <c r="M15" i="11"/>
  <c r="O25" i="11"/>
  <c r="N25" i="11"/>
  <c r="M24" i="11"/>
  <c r="M23" i="11" s="1"/>
  <c r="K24" i="11"/>
  <c r="K23" i="11" s="1"/>
  <c r="J24" i="11"/>
  <c r="J23" i="11" s="1"/>
  <c r="M20" i="11"/>
  <c r="M18" i="11" s="1"/>
  <c r="K20" i="11"/>
  <c r="K18" i="11" s="1"/>
  <c r="J20" i="11"/>
  <c r="J18" i="11" s="1"/>
  <c r="O11" i="11"/>
  <c r="N11" i="11"/>
  <c r="K15" i="11"/>
  <c r="K14" i="11" s="1"/>
  <c r="J15" i="11"/>
  <c r="C35" i="16"/>
  <c r="C31" i="16"/>
  <c r="C27" i="16"/>
  <c r="E40" i="16"/>
  <c r="E35" i="16"/>
  <c r="E31" i="16"/>
  <c r="E27" i="16"/>
  <c r="E19" i="16"/>
  <c r="E15" i="16"/>
  <c r="E12" i="16"/>
  <c r="E8" i="16"/>
  <c r="C19" i="16"/>
  <c r="C15" i="16"/>
  <c r="C12" i="16"/>
  <c r="G12" i="16" s="1"/>
  <c r="C8" i="16"/>
  <c r="G8" i="16" s="1"/>
  <c r="G29" i="3"/>
  <c r="F29" i="3"/>
  <c r="C28" i="3"/>
  <c r="E28" i="3"/>
  <c r="B28" i="3"/>
  <c r="F12" i="16" l="1"/>
  <c r="G31" i="16"/>
  <c r="G35" i="16"/>
  <c r="G15" i="16"/>
  <c r="F40" i="16"/>
  <c r="B25" i="16"/>
  <c r="G40" i="16"/>
  <c r="F35" i="16"/>
  <c r="G27" i="16"/>
  <c r="F27" i="16"/>
  <c r="F19" i="16"/>
  <c r="G19" i="16"/>
  <c r="F15" i="16"/>
  <c r="B6" i="16"/>
  <c r="F8" i="16"/>
  <c r="N18" i="11"/>
  <c r="O18" i="11"/>
  <c r="O23" i="11"/>
  <c r="N24" i="11"/>
  <c r="O24" i="11"/>
  <c r="N23" i="11"/>
  <c r="J90" i="11"/>
  <c r="K32" i="11" l="1"/>
  <c r="M51" i="11"/>
  <c r="N83" i="11"/>
  <c r="N87" i="11"/>
  <c r="N104" i="11"/>
  <c r="M86" i="11"/>
  <c r="O85" i="11" s="1"/>
  <c r="J86" i="11"/>
  <c r="J85" i="11" s="1"/>
  <c r="M80" i="11"/>
  <c r="M79" i="11" s="1"/>
  <c r="O16" i="11"/>
  <c r="N16" i="11"/>
  <c r="N72" i="11"/>
  <c r="N74" i="11"/>
  <c r="N75" i="11"/>
  <c r="N77" i="11"/>
  <c r="N60" i="11"/>
  <c r="N61" i="11"/>
  <c r="N62" i="11"/>
  <c r="N63" i="11"/>
  <c r="N65" i="11"/>
  <c r="N66" i="11"/>
  <c r="N67" i="11"/>
  <c r="N68" i="11"/>
  <c r="O21" i="11"/>
  <c r="N21" i="11"/>
  <c r="N48" i="11"/>
  <c r="M90" i="11"/>
  <c r="O89" i="11" s="1"/>
  <c r="J89" i="11"/>
  <c r="J80" i="11"/>
  <c r="N81" i="11"/>
  <c r="B15" i="3"/>
  <c r="B18" i="3"/>
  <c r="B19" i="3" s="1"/>
  <c r="C15" i="3"/>
  <c r="N86" i="11" l="1"/>
  <c r="N85" i="11"/>
  <c r="O20" i="11"/>
  <c r="N20" i="11"/>
  <c r="C18" i="3" l="1"/>
  <c r="E18" i="3" l="1"/>
  <c r="C19" i="3" l="1"/>
  <c r="C20" i="12" l="1"/>
  <c r="C17" i="12"/>
  <c r="C12" i="12"/>
  <c r="F22" i="12" l="1"/>
  <c r="C9" i="12"/>
  <c r="F11" i="12"/>
  <c r="F19" i="12"/>
  <c r="E12" i="12" l="1"/>
  <c r="F20" i="12"/>
  <c r="F14" i="12"/>
  <c r="F12" i="12" l="1"/>
  <c r="F13" i="12"/>
  <c r="F9" i="12"/>
  <c r="F21" i="12"/>
  <c r="F10" i="12"/>
  <c r="E17" i="12"/>
  <c r="F17" i="12" s="1"/>
  <c r="F18" i="12"/>
  <c r="F8" i="12" l="1"/>
  <c r="K9" i="11" l="1"/>
  <c r="K7" i="11" s="1"/>
  <c r="M103" i="11"/>
  <c r="J103" i="11"/>
  <c r="M70" i="11"/>
  <c r="J70" i="11"/>
  <c r="J45" i="11"/>
  <c r="M41" i="11"/>
  <c r="J41" i="11"/>
  <c r="J9" i="11"/>
  <c r="J14" i="11"/>
  <c r="O15" i="11"/>
  <c r="J35" i="11"/>
  <c r="M35" i="11"/>
  <c r="N36" i="11"/>
  <c r="J38" i="11"/>
  <c r="M38" i="11"/>
  <c r="N39" i="11"/>
  <c r="N42" i="11"/>
  <c r="N46" i="11"/>
  <c r="N47" i="11"/>
  <c r="N49" i="11"/>
  <c r="N52" i="11"/>
  <c r="N53" i="11"/>
  <c r="N54" i="11"/>
  <c r="N56" i="11"/>
  <c r="J59" i="11"/>
  <c r="M59" i="11"/>
  <c r="J79" i="11"/>
  <c r="J99" i="11"/>
  <c r="M99" i="11"/>
  <c r="M96" i="11" s="1"/>
  <c r="M34" i="11" l="1"/>
  <c r="M44" i="11"/>
  <c r="J44" i="11"/>
  <c r="N10" i="11"/>
  <c r="M9" i="11"/>
  <c r="N103" i="11"/>
  <c r="J96" i="11"/>
  <c r="O79" i="11"/>
  <c r="O10" i="11"/>
  <c r="N38" i="11"/>
  <c r="N15" i="11"/>
  <c r="N70" i="11"/>
  <c r="N51" i="11"/>
  <c r="N41" i="11"/>
  <c r="N35" i="11"/>
  <c r="N59" i="11"/>
  <c r="N80" i="11"/>
  <c r="N79" i="11"/>
  <c r="N45" i="11"/>
  <c r="M14" i="11"/>
  <c r="O14" i="11" s="1"/>
  <c r="J34" i="11"/>
  <c r="E15" i="3"/>
  <c r="F14" i="3"/>
  <c r="M7" i="11" l="1"/>
  <c r="J32" i="11"/>
  <c r="M32" i="11"/>
  <c r="M94" i="11"/>
  <c r="O96" i="11"/>
  <c r="N96" i="11"/>
  <c r="K31" i="11"/>
  <c r="O34" i="11"/>
  <c r="O44" i="11"/>
  <c r="O9" i="11"/>
  <c r="J94" i="11"/>
  <c r="N44" i="11"/>
  <c r="N14" i="11"/>
  <c r="N9" i="11"/>
  <c r="N34" i="11"/>
  <c r="G14" i="3"/>
  <c r="G18" i="3"/>
  <c r="G17" i="3"/>
  <c r="G16" i="3"/>
  <c r="F17" i="3"/>
  <c r="F16" i="3"/>
  <c r="N32" i="11" l="1"/>
  <c r="N7" i="11"/>
  <c r="O7" i="11"/>
  <c r="N94" i="11"/>
  <c r="O94" i="11"/>
  <c r="M31" i="11"/>
  <c r="J31" i="11"/>
  <c r="O32" i="11"/>
  <c r="F18" i="3"/>
  <c r="G15" i="3"/>
  <c r="O31" i="11" l="1"/>
  <c r="N31" i="11"/>
  <c r="F15" i="3"/>
  <c r="E19" i="3"/>
  <c r="F30" i="3" s="1"/>
</calcChain>
</file>

<file path=xl/sharedStrings.xml><?xml version="1.0" encoding="utf-8"?>
<sst xmlns="http://schemas.openxmlformats.org/spreadsheetml/2006/main" count="405" uniqueCount="232">
  <si>
    <t>6 Prihodi poslovanja</t>
  </si>
  <si>
    <t>3 Rashodi poslovanja</t>
  </si>
  <si>
    <t>4 Rashodi za nabavu nefinancijske imovine</t>
  </si>
  <si>
    <t>Razlika - višak/manjak</t>
  </si>
  <si>
    <t xml:space="preserve"> PRIHODI UKUPNO</t>
  </si>
  <si>
    <t>RASHODI UKUPNO</t>
  </si>
  <si>
    <t xml:space="preserve">I. OPĆI DIO  </t>
  </si>
  <si>
    <t>Rashodi poslovanja</t>
  </si>
  <si>
    <t>Materijalni rashodi</t>
  </si>
  <si>
    <t>Financijski rashodi</t>
  </si>
  <si>
    <t>Ostali financijski rashodi</t>
  </si>
  <si>
    <t>Rashodi za nabavu proizvedene dugotrajne imovine</t>
  </si>
  <si>
    <t>Postrojenja i oprema</t>
  </si>
  <si>
    <t>Rashodi za zaposlene</t>
  </si>
  <si>
    <t>Naknade za prijevoz na posao i s posla</t>
  </si>
  <si>
    <t>Troškovi sudskih postupaka</t>
  </si>
  <si>
    <t>Knjige</t>
  </si>
  <si>
    <t xml:space="preserve">I OPĆI DIO </t>
  </si>
  <si>
    <t>PRIHODI POSLOVANJA</t>
  </si>
  <si>
    <t>POMOĆI OD INOZEMSTVA I OD SUBJEKATA UNUTAR OPĆEG PRORAČUNA</t>
  </si>
  <si>
    <t>PRIHODI OD IMOVINE</t>
  </si>
  <si>
    <t>Prihodi od financisjke imenovine</t>
  </si>
  <si>
    <t>Kamate na oročena sredstva</t>
  </si>
  <si>
    <t>Prihodi za financiranje rashoda poslovanja</t>
  </si>
  <si>
    <t>RASHODI POSLOVANJA</t>
  </si>
  <si>
    <t xml:space="preserve"> </t>
  </si>
  <si>
    <t xml:space="preserve">RASHODI  ZA  ZAPOSLENE                                               </t>
  </si>
  <si>
    <t>Plaće (Bruto)</t>
  </si>
  <si>
    <t xml:space="preserve">Plaće za zaposlene                                                       </t>
  </si>
  <si>
    <t xml:space="preserve">Ostali rashodi za zaposlene                                         </t>
  </si>
  <si>
    <t xml:space="preserve">Doprinosi na plaće                                                       </t>
  </si>
  <si>
    <t xml:space="preserve">Doprinos za obvezno zdravstveno osiguranje                                                 </t>
  </si>
  <si>
    <t xml:space="preserve">MATERIJALNI RASHODI                                                   </t>
  </si>
  <si>
    <t xml:space="preserve">Naknade troškova zaposlenima                                                    </t>
  </si>
  <si>
    <t xml:space="preserve">Službena putovanja                                                                      </t>
  </si>
  <si>
    <t xml:space="preserve">Stručno usavršavanje zaposlenika                                                </t>
  </si>
  <si>
    <t xml:space="preserve">Rashodi za materijal i energiju                                                </t>
  </si>
  <si>
    <t xml:space="preserve">Uredski materijal i ostali materijalni rashodi                                          </t>
  </si>
  <si>
    <t>Materijal i sirovine</t>
  </si>
  <si>
    <t xml:space="preserve">Energija                                                                         </t>
  </si>
  <si>
    <t xml:space="preserve">Materijal i dijelovi za tekuće i investicijsko održavanje                         </t>
  </si>
  <si>
    <t xml:space="preserve">Sitni inventar i autogume                                                                 </t>
  </si>
  <si>
    <t xml:space="preserve">Rashodi za usluge                                                                    </t>
  </si>
  <si>
    <t>Usluge telefona i pošte</t>
  </si>
  <si>
    <t xml:space="preserve">Usluge tekućeg i investicijskog održavanja                                       </t>
  </si>
  <si>
    <t>Usluge promidžbe i informiranja</t>
  </si>
  <si>
    <t xml:space="preserve">Komunalne usluge                                                                          </t>
  </si>
  <si>
    <t>Zakupnine i najamnine</t>
  </si>
  <si>
    <t xml:space="preserve">Zdravstvene  usluge                                                       </t>
  </si>
  <si>
    <t xml:space="preserve">Intelektualne i osobne usluge                                                         </t>
  </si>
  <si>
    <t>Računalne usluge</t>
  </si>
  <si>
    <t xml:space="preserve">Ostale usluge                                                                                </t>
  </si>
  <si>
    <t xml:space="preserve">Ostali nespomenuti rashodi poslovanja                                           </t>
  </si>
  <si>
    <t>Članarine</t>
  </si>
  <si>
    <t>Pristojbe i naknade</t>
  </si>
  <si>
    <t xml:space="preserve">FINANCIJSKI  RASHODI                                                       </t>
  </si>
  <si>
    <t xml:space="preserve">Bankarske usluge i usluge platnog prometa                                  </t>
  </si>
  <si>
    <t>Zatezne kamate</t>
  </si>
  <si>
    <t>RASHODI ZA NABAVU NEFINANCIJSKE IMOVINE</t>
  </si>
  <si>
    <t>RASHODI ZA NABAVU PROIZVEDENE DUGOTRAJNE IMOVINE</t>
  </si>
  <si>
    <t xml:space="preserve">Uredska oprema i namještaj </t>
  </si>
  <si>
    <t>Uređaji, strojevi i oprema za ostale namjene</t>
  </si>
  <si>
    <t>Pomoći proračunskim korisnicima iz proračuna koji im nije nadležan</t>
  </si>
  <si>
    <t>Tekuće pomoći proračunskim korisnicima iz proračuna koji im nije nadležan</t>
  </si>
  <si>
    <t>Tekuće donacije</t>
  </si>
  <si>
    <t>Naknade za rad predstavničkih i izvršnih tijela, povjerenstava i slično</t>
  </si>
  <si>
    <t>Knjige, umjetnička djela i ostale izložbene vrijednosti</t>
  </si>
  <si>
    <t>Građevinski objekti</t>
  </si>
  <si>
    <t>Brojčana oznaka, naziv računa prihoda i izvora financiranja</t>
  </si>
  <si>
    <t>PRIHODI UKUPNO</t>
  </si>
  <si>
    <t xml:space="preserve"> IZVOR 3.2.1 - VLASTITI PRIHODI PK</t>
  </si>
  <si>
    <t>Prihodi poslovanja</t>
  </si>
  <si>
    <t>Prihodi od imovine</t>
  </si>
  <si>
    <t>IZVOR 4.4.1- PRIHODI ZA POSEBNE NAMJENE-DECENTRALIZACIJA</t>
  </si>
  <si>
    <t>Prihodi iz nadležnog proračuna</t>
  </si>
  <si>
    <t>Prihodi iz nadležnog proračuna za finan. redov. djelatnosti</t>
  </si>
  <si>
    <t>Prihodi iz nadležnog proračuna za finan. rashoda poslov.</t>
  </si>
  <si>
    <t>IZVOR 4.8.1 - PRIHODI ZA POSEBNE NAMJENE PK</t>
  </si>
  <si>
    <t xml:space="preserve"> IZVOR 5.4.1 -  POMOĆI PK</t>
  </si>
  <si>
    <t>Pomoći iz inozem. i od subjekata unutar općeg proračuna</t>
  </si>
  <si>
    <t>Pomoći pror. korisnicima iz prorač. koji im nije nadležan</t>
  </si>
  <si>
    <t>Tekuće pomoći pror. koris. iz prorač. koji im nije nadležan</t>
  </si>
  <si>
    <t>Rashodi za nabavu nefinancijske imovine</t>
  </si>
  <si>
    <t>INDEKS</t>
  </si>
  <si>
    <t>Razdjel 004 UPRAVNI ODJEL ZA PROSVJETU, KULTURU, TEHNIČKU KULTURU I SPORT</t>
  </si>
  <si>
    <t>RASHODI POSLOVANJA RAZRED 3+ RAZRED 4</t>
  </si>
  <si>
    <t xml:space="preserve">Zaključno izvještaj o izvršenju financijskog plana pokazuje da su sredstva utrošena u skladu s financijskim planom. </t>
  </si>
  <si>
    <t>OSTALI RASHODI</t>
  </si>
  <si>
    <t>I. OPĆI DIO</t>
  </si>
  <si>
    <t>Indeks</t>
  </si>
  <si>
    <t>5=4/2*100</t>
  </si>
  <si>
    <t>6=4/3*100</t>
  </si>
  <si>
    <t>Ostali rashodi</t>
  </si>
  <si>
    <t>POSEBNI DIO</t>
  </si>
  <si>
    <t>Razred</t>
  </si>
  <si>
    <t>Skupina</t>
  </si>
  <si>
    <t>Izvor</t>
  </si>
  <si>
    <t xml:space="preserve">Naziv </t>
  </si>
  <si>
    <t>Izvršenje prethodne godine</t>
  </si>
  <si>
    <t>Plan tekuće godine</t>
  </si>
  <si>
    <t xml:space="preserve">Izvršenje tekuće godine </t>
  </si>
  <si>
    <t>Primici od financijske imovine i zaduživanja</t>
  </si>
  <si>
    <t>Primici od zaduživanja</t>
  </si>
  <si>
    <t>842</t>
  </si>
  <si>
    <t>Primljeni krediti i zajmovi od kreditnih i ostalih financijskih institucija u javnom sektoru</t>
  </si>
  <si>
    <t>Primljeni krediti od kreditnih institucija u javnom sektoru</t>
  </si>
  <si>
    <t>Namjenski primici od zaduživanja</t>
  </si>
  <si>
    <t>Izdaci za financijsku imovinu i otplate zajmova</t>
  </si>
  <si>
    <t>Izdaci za otplatu glavnice primljenih kredita i zajmova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</si>
  <si>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</si>
  <si>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</si>
  <si>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</si>
  <si>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</si>
  <si>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Opći prihodi i primici</t>
  </si>
  <si>
    <t>RAČUN FINANCIRANJA</t>
  </si>
  <si>
    <t>Premije osiguranja</t>
  </si>
  <si>
    <t>Ostale naknade građanima i kučanstvima iz proračuna</t>
  </si>
  <si>
    <t>Naknade građanima i kučanstvima u naravi</t>
  </si>
  <si>
    <t>NAKNADE GRAĐANIMA I KUČ. NA TEMELJU OSIGURANJA I DR. NAKNADE</t>
  </si>
  <si>
    <t>Tekuće donacije u novcu</t>
  </si>
  <si>
    <t>Izvorni plan/Rebalans 2023.</t>
  </si>
  <si>
    <t>GLAVA 003 USTANOVE U OSNOVNOM ŠKOLSTVU</t>
  </si>
  <si>
    <t>IZVORNI  PLAN / REBALANS 2023.</t>
  </si>
  <si>
    <t>Godišnji izvještaj izvršenja financijskog plana za 2023.godinu čini izvršenje prihoda i rashoda te primitaka i izdataka po ekonomskoj klasifikaciji  te izvršenje rashoda prema izvorima i programskoj klasifikaciji.</t>
  </si>
  <si>
    <t>GODIŠNJI IZVJEŠTAJ O IZVRŠENJU FINANCIJSKOG PLANA ZA 2023.g.</t>
  </si>
  <si>
    <t>Reprezentacija</t>
  </si>
  <si>
    <t>Negativne tečajne razlike i razlike zbog primjene valutne klauzule</t>
  </si>
  <si>
    <t>Ostale naknade troškova zaposlenima</t>
  </si>
  <si>
    <t>PRIHODI IZ NADLEŽNOG PRORAČUNA</t>
  </si>
  <si>
    <t>Službena, radna i zaštitna odjeća i obuća</t>
  </si>
  <si>
    <t>Ostale tekuće donacije</t>
  </si>
  <si>
    <t>Tekući plan 2023.</t>
  </si>
  <si>
    <t>Tablica:  SAŽETAK RAČUNA PRIHODA I RASHODA</t>
  </si>
  <si>
    <t>Tablica: SAŽETAK RAČUNA FINANCIRANJA</t>
  </si>
  <si>
    <t>6=5/2*100</t>
  </si>
  <si>
    <t>7=5/3*100</t>
  </si>
  <si>
    <t>Izvršenje  2023.</t>
  </si>
  <si>
    <t xml:space="preserve">Indeks </t>
  </si>
  <si>
    <t xml:space="preserve">Ostvarenje/Izvršenje 2022. </t>
  </si>
  <si>
    <t>RAZLIKA PRIMITAKA I IZDATAKA</t>
  </si>
  <si>
    <t>8 Primici od fin.imovine i zaduživanja</t>
  </si>
  <si>
    <t>5 Izdaci za fin.imovinu i otplate zajmova</t>
  </si>
  <si>
    <t>Prenos viška/manjka u sljedeće razdoblje/godinu</t>
  </si>
  <si>
    <t>IZVJEŠTAJ O PRIHODIMA I RASHODIMA PREMA EKONOMSKOJ KLASIFIKACIJI</t>
  </si>
  <si>
    <t>Brojčana oznaka i naziv</t>
  </si>
  <si>
    <t>Brojčana oznaka</t>
  </si>
  <si>
    <t>Naziv</t>
  </si>
  <si>
    <t>TEKUĆI PLAN 2023.</t>
  </si>
  <si>
    <t>1 Opći prihodi i primici</t>
  </si>
  <si>
    <t>3 Vlastiti prihodi</t>
  </si>
  <si>
    <t>IZVJEŠTAJ O PRIHODIMA I RASHODIMA PREMA IZVORIMA FINANCIRANJA</t>
  </si>
  <si>
    <t xml:space="preserve">UKUPNO PRIHODI </t>
  </si>
  <si>
    <t>UKUPNO RASHODI</t>
  </si>
  <si>
    <t>4 Prihodi za posebne namjene</t>
  </si>
  <si>
    <t>5 Pomoći</t>
  </si>
  <si>
    <t>1.1.1 Opći prihodi i primici</t>
  </si>
  <si>
    <t>1.1.2 Opći prihodi i primici</t>
  </si>
  <si>
    <t>3.2.1 Vlastiti prihodi</t>
  </si>
  <si>
    <t>4.4.1 Prihodi za posebne namjene- Decentralizacija</t>
  </si>
  <si>
    <t>4.8.1 Prihodi za posebne namjene PK</t>
  </si>
  <si>
    <t xml:space="preserve">   5.1.1 Pomoći </t>
  </si>
  <si>
    <t xml:space="preserve">   5.3.1 Pomoći EU</t>
  </si>
  <si>
    <t>1.1.2 Opći prihodi i primici-prenesena sredstva</t>
  </si>
  <si>
    <t>3.2.2 Vlastiti prihodi-prenesena sredstva</t>
  </si>
  <si>
    <t xml:space="preserve">   5.4.1 Pomoći PK</t>
  </si>
  <si>
    <t xml:space="preserve">   5.4.2 Pomoći PK-prenesena sredstva</t>
  </si>
  <si>
    <t>4.8.2 Prihodi za posebne namjene PK-prenesena sredstva</t>
  </si>
  <si>
    <t>IZVRŠENJE  2023.</t>
  </si>
  <si>
    <t>Preneseni višak/manjak iz prethodnih godina</t>
  </si>
  <si>
    <t>5=5/2*100</t>
  </si>
  <si>
    <t>6=5/3*100</t>
  </si>
  <si>
    <t xml:space="preserve"> IZVJEŠTAJ O IZVRŠENJU FINANCIJSKOG PLANA ZA 2023. GOD. - IZVJEŠTAJ PO PROGRAMSKOJ KLASIFIKACIJI - PRIHODI</t>
  </si>
  <si>
    <t>GODIŠNJI  IZVJEŠTAJ O IZVRŠENJU FINANCIJSKOG PLANA OŠ Primorski Dolac, Primorski Dolac za 2023. godinu</t>
  </si>
  <si>
    <t>32</t>
  </si>
  <si>
    <t>3</t>
  </si>
  <si>
    <t>Korisnik K0076 OŠ Primorski Dolac - Primorski Dolac</t>
  </si>
  <si>
    <t>Izvor 4.4.1 Prihodi za posebne namjene-Decentralizacija</t>
  </si>
  <si>
    <t>Aktivnost A00 4030A403004 Prijevoz učenika osnovnih škola</t>
  </si>
  <si>
    <t>42</t>
  </si>
  <si>
    <t>4</t>
  </si>
  <si>
    <t>Izvor 5.4.1 Pomoći PK</t>
  </si>
  <si>
    <t>Aktivnost A00 4030A403002 Izgradnja i uređenje objekata te nabava i održavanje opreme</t>
  </si>
  <si>
    <t>Izvor 5.4.2 Pomoći PK - prenesena sredstva</t>
  </si>
  <si>
    <t>Naknade građanima i kućanstvima na temelju osiguranja i druge naknade</t>
  </si>
  <si>
    <t>37</t>
  </si>
  <si>
    <t>31</t>
  </si>
  <si>
    <t>Izvor 4.8.2 Prihodi za posebne namjene PK - prenesena sredstva</t>
  </si>
  <si>
    <t>Izvor 4.8.1 Prihodi za posebne namjene PK</t>
  </si>
  <si>
    <t>34</t>
  </si>
  <si>
    <t>Izvor 3.2.1 Vlastiti prihodi PK</t>
  </si>
  <si>
    <t>Aktivnost A00 4030A403001 Rashodi djelatnosti</t>
  </si>
  <si>
    <t>Program A00 4030 Osnovnoškolsko obrazovanje</t>
  </si>
  <si>
    <t>Izvor 5.5.2 Pomoći EU za PK - prenesena sredstva</t>
  </si>
  <si>
    <t>Aktivnost A00 4001T400140 Erasmus+</t>
  </si>
  <si>
    <t>38</t>
  </si>
  <si>
    <t>Aktivnost A00 4001T400111 Opskrba školskih ustanova higijenskim potrepštinama za učenice</t>
  </si>
  <si>
    <t>Izvor 1.1.1 Opći prihodi i primici</t>
  </si>
  <si>
    <t>Aktivnost A00 4001T400110 Financiranje troškova prehrane za učenike OŠ</t>
  </si>
  <si>
    <t>Izvor 5.1.1 Pomoći</t>
  </si>
  <si>
    <t>Aktivnost A00 4001T400101 Školski medni dan</t>
  </si>
  <si>
    <t>Aktivnost A00 4001A400118 Nabava udžbenika i drugih obrazovnih materijala</t>
  </si>
  <si>
    <t>Aktivnost A00 4001A400117 Prehrana djece u školama</t>
  </si>
  <si>
    <t>Aktivnost A00 4001A400104 e - Škole</t>
  </si>
  <si>
    <t>Aktivnost A00 4001A400103 Natjecanja, manifestacije i ostalo</t>
  </si>
  <si>
    <t>Program A00 4001 Razvoj odgojno obrazovnog sustava</t>
  </si>
  <si>
    <t>Glavni program A00 --</t>
  </si>
  <si>
    <t>SVEUKUPNO RASHODI</t>
  </si>
  <si>
    <t>VRSTA RASHODA / IZDATAKA</t>
  </si>
  <si>
    <t>POZICIJA</t>
  </si>
  <si>
    <t>KONTO</t>
  </si>
  <si>
    <t>OIB: 08246890048</t>
  </si>
  <si>
    <t>Vržine 185.</t>
  </si>
  <si>
    <t>OŠ Primorski Dolac - Primorski Dolac</t>
  </si>
  <si>
    <t>IZVJEŠTAJ PO PROGRAMSKOJ KLASIFIKACIJI</t>
  </si>
  <si>
    <t>Funkcijska 0960 Dodatne usluge u obrazovanju</t>
  </si>
  <si>
    <t>Funkcijska 096 Dodatne usluge u obrazovanju</t>
  </si>
  <si>
    <t>Funkcijska 0912 Osnovno obrazovanje</t>
  </si>
  <si>
    <t>Funkcijska 091 Predškolsko i osnovno obrazovanje</t>
  </si>
  <si>
    <t>Funkcijska 09 Obrazovanje</t>
  </si>
  <si>
    <t>RAČUN PRIHODA I RASHODA</t>
  </si>
  <si>
    <t>RASHODI PREMA FUNKCIJSKOJ KLASIFIKACIJI</t>
  </si>
  <si>
    <t>IZVRŠENJE 2023</t>
  </si>
  <si>
    <t>IZVORNI PLAN 2023</t>
  </si>
  <si>
    <t>Sufinanciranje cijena usluga</t>
  </si>
  <si>
    <t>kapitalne pomoći iz državnog proračuna koji im nije nadležan</t>
  </si>
  <si>
    <t>RKP 13199</t>
  </si>
  <si>
    <t>OŠ PRIMORSKI DOLAC</t>
  </si>
  <si>
    <t>Prihodi po posebnim propisima</t>
  </si>
  <si>
    <t>Ostali nespomenuti prihodi</t>
  </si>
  <si>
    <t>Kapitalne pomoći iz državnog proračuna koji im nije nadležan</t>
  </si>
  <si>
    <t>Ostali prihodi</t>
  </si>
  <si>
    <t xml:space="preserve">   5.5.2 Pomoći EU za PK - prenesena sredstva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</si>
</sst>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;[Red]0.00"/>
    <numFmt numFmtId="165" formatCode="[$-1041A]#,##0.00%"/>
    <numFmt numFmtId="166" formatCode="[$-1041A]#,##0.00;\-#,##0.00"/>
    <numFmt numFmtId="167" formatCode="[$-1041A]h:mm"/>
    <numFmt numFmtId="168" formatCode="[$-1041A]d\.m\.yyyy\."/>
  </numFmts>
  <fonts count="7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color theme="1"/>
      <name val="Verdana"/>
      <family val="2"/>
      <charset val="238"/>
    </font>
    <font>
      <b/>
      <sz val="8"/>
      <color rgb="FF000000"/>
      <name val="Verdana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Verdana"/>
      <family val="2"/>
      <charset val="238"/>
    </font>
    <font>
      <sz val="10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sz val="8"/>
      <color theme="1"/>
      <name val="Verdana"/>
      <family val="2"/>
      <charset val="238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i/>
      <sz val="9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.95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8"/>
      <color theme="4"/>
      <name val="Arial"/>
      <family val="2"/>
      <charset val="238"/>
    </font>
    <font>
      <b/>
      <sz val="8"/>
      <color theme="4"/>
      <name val="Arial"/>
      <family val="2"/>
      <charset val="238"/>
    </font>
    <font>
      <sz val="11"/>
      <color theme="4"/>
      <name val="Calibri"/>
      <family val="2"/>
      <charset val="238"/>
      <scheme val="minor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757575"/>
        <bgColor rgb="FF000000"/>
      </patternFill>
    </fill>
    <fill>
      <patternFill patternType="solid">
        <fgColor rgb="FF9CA9FE"/>
        <bgColor rgb="FF000000"/>
      </patternFill>
    </fill>
    <fill>
      <patternFill patternType="solid">
        <fgColor rgb="FFC1C1FF"/>
        <bgColor rgb="FF000000"/>
      </patternFill>
    </fill>
    <fill>
      <patternFill patternType="solid">
        <fgColor rgb="FFE1E1FF"/>
        <bgColor rgb="FF000000"/>
      </patternFill>
    </fill>
    <fill>
      <patternFill patternType="solid">
        <fgColor rgb="FFFFFF97"/>
        <bgColor rgb="FF000000"/>
      </patternFill>
    </fill>
    <fill>
      <patternFill patternType="solid">
        <fgColor rgb="FFA3C9B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5BADFF"/>
        <bgColor rgb="FF000000"/>
      </patternFill>
    </fill>
    <fill>
      <patternFill patternType="solid">
        <fgColor rgb="FF64CDFF"/>
        <bgColor rgb="FF000000"/>
      </patternFill>
    </fill>
    <fill>
      <patternFill patternType="solid">
        <fgColor rgb="FFB9E9FF"/>
        <bgColor rgb="FF000000"/>
      </patternFill>
    </fill>
  </fills>
  <borders count="7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n">
        <color indexed="64"/>
      </left>
      <right/>
      <top style="thick">
        <color rgb="FF000000"/>
      </top>
      <bottom/>
      <diagonal/>
    </border>
    <border>
      <left style="thin">
        <color indexed="64"/>
      </left>
      <right/>
      <top style="thick">
        <color rgb="FF000000"/>
      </top>
      <bottom style="thick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ck">
        <color rgb="FF000000"/>
      </top>
      <bottom/>
      <diagonal/>
    </border>
    <border>
      <left/>
      <right style="thin">
        <color indexed="64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ck">
        <color rgb="FF000000"/>
      </top>
      <bottom style="thick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rgb="FF000000"/>
      </top>
      <bottom/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6" fillId="0" borderId="0"/>
    <xf numFmtId="0" fontId="1" fillId="0" borderId="0"/>
    <xf numFmtId="0" fontId="1" fillId="0" borderId="0"/>
    <xf numFmtId="0" fontId="39" fillId="0" borderId="0"/>
    <xf numFmtId="0" fontId="49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61" fillId="0" borderId="0"/>
  </cellStyleXfs>
  <cellXfs count="475">
    <xf numFmtId="0" fontId="0" fillId="0" borderId="0" xfId="0"/>
    <xf numFmtId="0" fontId="19" fillId="0" borderId="0" xfId="0" applyFont="1" applyAlignment="1">
      <alignment horizontal="left" indent="1"/>
    </xf>
    <xf numFmtId="0" fontId="19" fillId="0" borderId="0" xfId="0" applyFont="1" applyAlignment="1">
      <alignment horizontal="left" wrapText="1"/>
    </xf>
    <xf numFmtId="0" fontId="25" fillId="0" borderId="0" xfId="0" applyFont="1" applyAlignment="1">
      <alignment horizontal="left" indent="1"/>
    </xf>
    <xf numFmtId="0" fontId="41" fillId="37" borderId="13" xfId="0" applyFont="1" applyFill="1" applyBorder="1" applyAlignment="1">
      <alignment horizontal="left" vertical="center"/>
    </xf>
    <xf numFmtId="0" fontId="41" fillId="37" borderId="14" xfId="0" applyFont="1" applyFill="1" applyBorder="1" applyAlignment="1">
      <alignment horizontal="left" vertical="center"/>
    </xf>
    <xf numFmtId="4" fontId="41" fillId="37" borderId="11" xfId="0" applyNumberFormat="1" applyFont="1" applyFill="1" applyBorder="1" applyAlignment="1">
      <alignment horizontal="right" vertical="center"/>
    </xf>
    <xf numFmtId="4" fontId="41" fillId="37" borderId="14" xfId="0" applyNumberFormat="1" applyFont="1" applyFill="1" applyBorder="1" applyAlignment="1">
      <alignment horizontal="right" vertical="center"/>
    </xf>
    <xf numFmtId="4" fontId="41" fillId="37" borderId="13" xfId="0" applyNumberFormat="1" applyFont="1" applyFill="1" applyBorder="1" applyAlignment="1">
      <alignment horizontal="right" vertical="center"/>
    </xf>
    <xf numFmtId="0" fontId="0" fillId="0" borderId="11" xfId="0" applyBorder="1"/>
    <xf numFmtId="4" fontId="0" fillId="0" borderId="11" xfId="0" applyNumberFormat="1" applyBorder="1"/>
    <xf numFmtId="0" fontId="0" fillId="35" borderId="11" xfId="0" applyFill="1" applyBorder="1" applyAlignment="1">
      <alignment horizontal="right" vertical="center"/>
    </xf>
    <xf numFmtId="0" fontId="0" fillId="35" borderId="11" xfId="0" applyFill="1" applyBorder="1" applyAlignment="1">
      <alignment horizontal="left" vertical="center"/>
    </xf>
    <xf numFmtId="4" fontId="0" fillId="35" borderId="11" xfId="0" applyNumberFormat="1" applyFill="1" applyBorder="1"/>
    <xf numFmtId="0" fontId="27" fillId="0" borderId="11" xfId="0" applyFont="1" applyBorder="1"/>
    <xf numFmtId="0" fontId="27" fillId="36" borderId="11" xfId="0" applyFont="1" applyFill="1" applyBorder="1"/>
    <xf numFmtId="0" fontId="0" fillId="36" borderId="11" xfId="0" applyFill="1" applyBorder="1"/>
    <xf numFmtId="0" fontId="29" fillId="0" borderId="11" xfId="0" applyFont="1" applyBorder="1"/>
    <xf numFmtId="0" fontId="32" fillId="0" borderId="11" xfId="0" applyFont="1" applyBorder="1"/>
    <xf numFmtId="4" fontId="32" fillId="0" borderId="11" xfId="0" applyNumberFormat="1" applyFont="1" applyBorder="1" applyAlignment="1">
      <alignment horizontal="right"/>
    </xf>
    <xf numFmtId="0" fontId="30" fillId="0" borderId="11" xfId="0" applyFont="1" applyBorder="1"/>
    <xf numFmtId="4" fontId="30" fillId="0" borderId="11" xfId="0" applyNumberFormat="1" applyFont="1" applyBorder="1" applyAlignment="1">
      <alignment horizontal="right"/>
    </xf>
    <xf numFmtId="4" fontId="35" fillId="0" borderId="11" xfId="0" applyNumberFormat="1" applyFont="1" applyBorder="1" applyAlignment="1">
      <alignment horizontal="right"/>
    </xf>
    <xf numFmtId="4" fontId="36" fillId="0" borderId="11" xfId="0" applyNumberFormat="1" applyFont="1" applyBorder="1" applyAlignment="1">
      <alignment horizontal="right"/>
    </xf>
    <xf numFmtId="0" fontId="36" fillId="0" borderId="11" xfId="0" applyFont="1" applyBorder="1"/>
    <xf numFmtId="0" fontId="35" fillId="0" borderId="11" xfId="0" applyFont="1" applyBorder="1" applyAlignment="1">
      <alignment horizontal="right"/>
    </xf>
    <xf numFmtId="0" fontId="36" fillId="0" borderId="11" xfId="0" applyFont="1" applyBorder="1" applyAlignment="1">
      <alignment horizontal="right"/>
    </xf>
    <xf numFmtId="0" fontId="37" fillId="0" borderId="11" xfId="0" applyFont="1" applyBorder="1"/>
    <xf numFmtId="49" fontId="36" fillId="0" borderId="11" xfId="0" applyNumberFormat="1" applyFont="1" applyBorder="1" applyAlignment="1">
      <alignment horizontal="left"/>
    </xf>
    <xf numFmtId="49" fontId="36" fillId="0" borderId="11" xfId="0" applyNumberFormat="1" applyFont="1" applyBorder="1" applyAlignment="1">
      <alignment horizontal="center"/>
    </xf>
    <xf numFmtId="0" fontId="36" fillId="0" borderId="11" xfId="0" applyFont="1" applyBorder="1" applyAlignment="1">
      <alignment horizontal="center"/>
    </xf>
    <xf numFmtId="4" fontId="21" fillId="0" borderId="10" xfId="0" applyNumberFormat="1" applyFont="1" applyBorder="1" applyAlignment="1">
      <alignment horizontal="center" wrapText="1"/>
    </xf>
    <xf numFmtId="0" fontId="43" fillId="35" borderId="0" xfId="44" applyFont="1" applyFill="1" applyAlignment="1">
      <alignment horizontal="center" vertical="center" wrapText="1"/>
    </xf>
    <xf numFmtId="0" fontId="44" fillId="35" borderId="0" xfId="44" applyFont="1" applyFill="1" applyAlignment="1">
      <alignment vertical="center" wrapText="1"/>
    </xf>
    <xf numFmtId="3" fontId="44" fillId="35" borderId="15" xfId="46" applyNumberFormat="1" applyFont="1" applyFill="1" applyBorder="1" applyAlignment="1">
      <alignment horizontal="right" vertical="center"/>
    </xf>
    <xf numFmtId="0" fontId="45" fillId="35" borderId="15" xfId="44" applyFont="1" applyFill="1" applyBorder="1" applyAlignment="1">
      <alignment horizontal="center" vertical="center" wrapText="1"/>
    </xf>
    <xf numFmtId="3" fontId="43" fillId="35" borderId="15" xfId="44" applyNumberFormat="1" applyFont="1" applyFill="1" applyBorder="1" applyAlignment="1">
      <alignment horizontal="right" vertical="center"/>
    </xf>
    <xf numFmtId="49" fontId="43" fillId="40" borderId="15" xfId="46" applyNumberFormat="1" applyFont="1" applyFill="1" applyBorder="1" applyAlignment="1">
      <alignment horizontal="center" vertical="center"/>
    </xf>
    <xf numFmtId="49" fontId="43" fillId="40" borderId="15" xfId="46" applyNumberFormat="1" applyFont="1" applyFill="1" applyBorder="1" applyAlignment="1">
      <alignment vertical="center"/>
    </xf>
    <xf numFmtId="0" fontId="46" fillId="35" borderId="15" xfId="44" quotePrefix="1" applyFont="1" applyFill="1" applyBorder="1" applyAlignment="1">
      <alignment horizontal="center" vertical="center"/>
    </xf>
    <xf numFmtId="0" fontId="46" fillId="35" borderId="15" xfId="44" quotePrefix="1" applyFont="1" applyFill="1" applyBorder="1" applyAlignment="1">
      <alignment horizontal="left" vertical="center"/>
    </xf>
    <xf numFmtId="0" fontId="46" fillId="35" borderId="15" xfId="44" quotePrefix="1" applyFont="1" applyFill="1" applyBorder="1" applyAlignment="1">
      <alignment horizontal="right" vertical="center"/>
    </xf>
    <xf numFmtId="0" fontId="46" fillId="35" borderId="15" xfId="44" quotePrefix="1" applyFont="1" applyFill="1" applyBorder="1" applyAlignment="1">
      <alignment horizontal="left" vertical="center" wrapText="1"/>
    </xf>
    <xf numFmtId="0" fontId="43" fillId="35" borderId="15" xfId="46" applyFont="1" applyFill="1" applyBorder="1" applyAlignment="1">
      <alignment horizontal="center" vertical="center"/>
    </xf>
    <xf numFmtId="0" fontId="47" fillId="35" borderId="15" xfId="46" applyFont="1" applyFill="1" applyBorder="1"/>
    <xf numFmtId="0" fontId="43" fillId="35" borderId="15" xfId="46" applyFont="1" applyFill="1" applyBorder="1" applyAlignment="1">
      <alignment vertical="center" wrapText="1"/>
    </xf>
    <xf numFmtId="0" fontId="44" fillId="35" borderId="15" xfId="46" applyFont="1" applyFill="1" applyBorder="1" applyAlignment="1">
      <alignment horizontal="center" vertical="center" wrapText="1"/>
    </xf>
    <xf numFmtId="0" fontId="48" fillId="35" borderId="15" xfId="46" applyFont="1" applyFill="1" applyBorder="1"/>
    <xf numFmtId="0" fontId="42" fillId="35" borderId="15" xfId="44" applyFont="1" applyFill="1" applyBorder="1" applyAlignment="1">
      <alignment horizontal="center" vertical="center" wrapText="1"/>
    </xf>
    <xf numFmtId="0" fontId="43" fillId="35" borderId="15" xfId="46" applyFont="1" applyFill="1" applyBorder="1" applyAlignment="1">
      <alignment vertical="center"/>
    </xf>
    <xf numFmtId="0" fontId="44" fillId="35" borderId="15" xfId="46" applyFont="1" applyFill="1" applyBorder="1" applyAlignment="1">
      <alignment horizontal="center" vertical="center"/>
    </xf>
    <xf numFmtId="3" fontId="43" fillId="40" borderId="15" xfId="46" applyNumberFormat="1" applyFont="1" applyFill="1" applyBorder="1" applyAlignment="1">
      <alignment vertical="center"/>
    </xf>
    <xf numFmtId="3" fontId="43" fillId="35" borderId="15" xfId="46" applyNumberFormat="1" applyFont="1" applyFill="1" applyBorder="1" applyAlignment="1">
      <alignment vertical="center" wrapText="1"/>
    </xf>
    <xf numFmtId="3" fontId="44" fillId="35" borderId="15" xfId="46" applyNumberFormat="1" applyFont="1" applyFill="1" applyBorder="1" applyAlignment="1">
      <alignment vertical="center" wrapText="1"/>
    </xf>
    <xf numFmtId="0" fontId="43" fillId="0" borderId="15" xfId="45" applyFont="1" applyBorder="1" applyAlignment="1">
      <alignment horizontal="center" vertical="center" wrapText="1"/>
    </xf>
    <xf numFmtId="0" fontId="43" fillId="0" borderId="15" xfId="46" applyFont="1" applyBorder="1" applyAlignment="1">
      <alignment horizontal="center" vertical="center"/>
    </xf>
    <xf numFmtId="0" fontId="43" fillId="0" borderId="15" xfId="45" applyFont="1" applyBorder="1" applyAlignment="1">
      <alignment horizontal="left" vertical="center" wrapText="1"/>
    </xf>
    <xf numFmtId="0" fontId="44" fillId="0" borderId="15" xfId="46" applyFont="1" applyBorder="1" applyAlignment="1">
      <alignment horizontal="center" vertical="center"/>
    </xf>
    <xf numFmtId="0" fontId="44" fillId="0" borderId="15" xfId="45" applyFont="1" applyBorder="1" applyAlignment="1">
      <alignment horizontal="center" vertical="center" wrapText="1"/>
    </xf>
    <xf numFmtId="0" fontId="44" fillId="0" borderId="15" xfId="45" applyFont="1" applyBorder="1" applyAlignment="1">
      <alignment horizontal="left" vertical="center" wrapText="1"/>
    </xf>
    <xf numFmtId="3" fontId="44" fillId="35" borderId="15" xfId="46" applyNumberFormat="1" applyFont="1" applyFill="1" applyBorder="1" applyAlignment="1">
      <alignment vertical="center"/>
    </xf>
    <xf numFmtId="3" fontId="44" fillId="40" borderId="15" xfId="46" applyNumberFormat="1" applyFont="1" applyFill="1" applyBorder="1" applyAlignment="1">
      <alignment vertical="center"/>
    </xf>
    <xf numFmtId="3" fontId="44" fillId="40" borderId="15" xfId="46" applyNumberFormat="1" applyFont="1" applyFill="1" applyBorder="1" applyAlignment="1">
      <alignment horizontal="right" vertical="center"/>
    </xf>
    <xf numFmtId="3" fontId="44" fillId="35" borderId="15" xfId="44" applyNumberFormat="1" applyFont="1" applyFill="1" applyBorder="1" applyAlignment="1">
      <alignment horizontal="right" vertical="center"/>
    </xf>
    <xf numFmtId="3" fontId="46" fillId="35" borderId="15" xfId="44" quotePrefix="1" applyNumberFormat="1" applyFont="1" applyFill="1" applyBorder="1" applyAlignment="1">
      <alignment horizontal="right" vertical="center" wrapText="1"/>
    </xf>
    <xf numFmtId="0" fontId="43" fillId="35" borderId="15" xfId="46" applyFont="1" applyFill="1" applyBorder="1" applyAlignment="1">
      <alignment horizontal="center" vertical="center" wrapText="1"/>
    </xf>
    <xf numFmtId="0" fontId="43" fillId="36" borderId="15" xfId="44" applyFont="1" applyFill="1" applyBorder="1" applyAlignment="1">
      <alignment horizontal="center" vertical="center" wrapText="1"/>
    </xf>
    <xf numFmtId="0" fontId="43" fillId="36" borderId="15" xfId="44" applyFont="1" applyFill="1" applyBorder="1" applyAlignment="1">
      <alignment horizontal="left" vertical="center" wrapText="1"/>
    </xf>
    <xf numFmtId="3" fontId="43" fillId="36" borderId="15" xfId="44" applyNumberFormat="1" applyFont="1" applyFill="1" applyBorder="1" applyAlignment="1">
      <alignment horizontal="right" vertical="center" wrapText="1"/>
    </xf>
    <xf numFmtId="3" fontId="43" fillId="36" borderId="15" xfId="44" applyNumberFormat="1" applyFont="1" applyFill="1" applyBorder="1" applyAlignment="1">
      <alignment horizontal="right" vertical="center"/>
    </xf>
    <xf numFmtId="0" fontId="43" fillId="36" borderId="15" xfId="46" applyFont="1" applyFill="1" applyBorder="1" applyAlignment="1">
      <alignment horizontal="center" vertical="center"/>
    </xf>
    <xf numFmtId="0" fontId="43" fillId="36" borderId="15" xfId="46" applyFont="1" applyFill="1" applyBorder="1" applyAlignment="1">
      <alignment horizontal="left" vertical="center"/>
    </xf>
    <xf numFmtId="0" fontId="47" fillId="36" borderId="15" xfId="46" applyFont="1" applyFill="1" applyBorder="1"/>
    <xf numFmtId="0" fontId="43" fillId="36" borderId="15" xfId="46" applyFont="1" applyFill="1" applyBorder="1" applyAlignment="1">
      <alignment vertical="center" wrapText="1"/>
    </xf>
    <xf numFmtId="3" fontId="43" fillId="36" borderId="15" xfId="46" applyNumberFormat="1" applyFont="1" applyFill="1" applyBorder="1" applyAlignment="1">
      <alignment vertical="center" wrapText="1"/>
    </xf>
    <xf numFmtId="49" fontId="35" fillId="0" borderId="11" xfId="0" applyNumberFormat="1" applyFont="1" applyBorder="1" applyAlignment="1">
      <alignment horizontal="center"/>
    </xf>
    <xf numFmtId="4" fontId="16" fillId="36" borderId="11" xfId="0" applyNumberFormat="1" applyFont="1" applyFill="1" applyBorder="1"/>
    <xf numFmtId="164" fontId="16" fillId="36" borderId="11" xfId="0" applyNumberFormat="1" applyFont="1" applyFill="1" applyBorder="1"/>
    <xf numFmtId="0" fontId="0" fillId="36" borderId="0" xfId="0" applyFill="1"/>
    <xf numFmtId="4" fontId="31" fillId="41" borderId="11" xfId="0" applyNumberFormat="1" applyFont="1" applyFill="1" applyBorder="1" applyAlignment="1">
      <alignment horizontal="right"/>
    </xf>
    <xf numFmtId="4" fontId="34" fillId="41" borderId="11" xfId="0" applyNumberFormat="1" applyFont="1" applyFill="1" applyBorder="1" applyAlignment="1">
      <alignment horizontal="right"/>
    </xf>
    <xf numFmtId="0" fontId="30" fillId="42" borderId="11" xfId="0" applyFont="1" applyFill="1" applyBorder="1"/>
    <xf numFmtId="0" fontId="32" fillId="42" borderId="11" xfId="0" applyFont="1" applyFill="1" applyBorder="1"/>
    <xf numFmtId="4" fontId="30" fillId="42" borderId="11" xfId="0" applyNumberFormat="1" applyFont="1" applyFill="1" applyBorder="1" applyAlignment="1">
      <alignment horizontal="right"/>
    </xf>
    <xf numFmtId="4" fontId="35" fillId="42" borderId="11" xfId="0" applyNumberFormat="1" applyFont="1" applyFill="1" applyBorder="1" applyAlignment="1">
      <alignment horizontal="right"/>
    </xf>
    <xf numFmtId="0" fontId="34" fillId="43" borderId="11" xfId="0" applyFont="1" applyFill="1" applyBorder="1"/>
    <xf numFmtId="4" fontId="34" fillId="43" borderId="11" xfId="0" applyNumberFormat="1" applyFont="1" applyFill="1" applyBorder="1" applyAlignment="1">
      <alignment horizontal="right"/>
    </xf>
    <xf numFmtId="4" fontId="31" fillId="43" borderId="11" xfId="0" applyNumberFormat="1" applyFont="1" applyFill="1" applyBorder="1" applyAlignment="1">
      <alignment horizontal="right"/>
    </xf>
    <xf numFmtId="0" fontId="36" fillId="42" borderId="11" xfId="0" applyFont="1" applyFill="1" applyBorder="1"/>
    <xf numFmtId="0" fontId="36" fillId="42" borderId="11" xfId="0" applyFont="1" applyFill="1" applyBorder="1" applyAlignment="1">
      <alignment horizontal="left"/>
    </xf>
    <xf numFmtId="49" fontId="35" fillId="42" borderId="11" xfId="0" applyNumberFormat="1" applyFont="1" applyFill="1" applyBorder="1" applyAlignment="1">
      <alignment horizontal="center"/>
    </xf>
    <xf numFmtId="0" fontId="41" fillId="37" borderId="17" xfId="0" applyFont="1" applyFill="1" applyBorder="1" applyAlignment="1">
      <alignment horizontal="center"/>
    </xf>
    <xf numFmtId="0" fontId="40" fillId="37" borderId="17" xfId="0" applyFont="1" applyFill="1" applyBorder="1" applyAlignment="1">
      <alignment horizontal="center" vertical="center" wrapText="1"/>
    </xf>
    <xf numFmtId="0" fontId="41" fillId="37" borderId="17" xfId="0" applyFont="1" applyFill="1" applyBorder="1" applyAlignment="1">
      <alignment horizontal="center" vertical="center" wrapText="1"/>
    </xf>
    <xf numFmtId="4" fontId="21" fillId="33" borderId="18" xfId="0" applyNumberFormat="1" applyFont="1" applyFill="1" applyBorder="1" applyAlignment="1">
      <alignment horizontal="center" wrapText="1"/>
    </xf>
    <xf numFmtId="0" fontId="32" fillId="0" borderId="11" xfId="0" applyFont="1" applyBorder="1" applyAlignment="1">
      <alignment horizontal="left"/>
    </xf>
    <xf numFmtId="0" fontId="36" fillId="0" borderId="11" xfId="0" applyFont="1" applyBorder="1" applyAlignment="1">
      <alignment horizontal="left"/>
    </xf>
    <xf numFmtId="0" fontId="35" fillId="0" borderId="11" xfId="0" applyFont="1" applyBorder="1" applyAlignment="1">
      <alignment horizontal="left"/>
    </xf>
    <xf numFmtId="0" fontId="35" fillId="42" borderId="11" xfId="0" applyFont="1" applyFill="1" applyBorder="1"/>
    <xf numFmtId="0" fontId="30" fillId="42" borderId="11" xfId="0" applyFont="1" applyFill="1" applyBorder="1" applyAlignment="1">
      <alignment horizontal="left"/>
    </xf>
    <xf numFmtId="0" fontId="35" fillId="42" borderId="11" xfId="0" applyFont="1" applyFill="1" applyBorder="1" applyAlignment="1">
      <alignment horizontal="left"/>
    </xf>
    <xf numFmtId="0" fontId="34" fillId="41" borderId="11" xfId="0" applyFont="1" applyFill="1" applyBorder="1"/>
    <xf numFmtId="0" fontId="35" fillId="0" borderId="11" xfId="0" applyFont="1" applyBorder="1"/>
    <xf numFmtId="0" fontId="30" fillId="0" borderId="11" xfId="0" applyFont="1" applyBorder="1" applyAlignment="1">
      <alignment horizontal="left"/>
    </xf>
    <xf numFmtId="4" fontId="21" fillId="45" borderId="10" xfId="0" applyNumberFormat="1" applyFont="1" applyFill="1" applyBorder="1" applyAlignment="1">
      <alignment horizontal="center" wrapText="1"/>
    </xf>
    <xf numFmtId="0" fontId="20" fillId="38" borderId="18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0" fontId="20" fillId="38" borderId="20" xfId="0" applyFont="1" applyFill="1" applyBorder="1" applyAlignment="1">
      <alignment horizontal="center" vertical="center" wrapText="1"/>
    </xf>
    <xf numFmtId="0" fontId="20" fillId="38" borderId="21" xfId="0" applyFont="1" applyFill="1" applyBorder="1" applyAlignment="1">
      <alignment horizontal="center" vertical="center" wrapText="1"/>
    </xf>
    <xf numFmtId="0" fontId="20" fillId="38" borderId="22" xfId="0" applyFont="1" applyFill="1" applyBorder="1" applyAlignment="1">
      <alignment horizontal="center" vertical="center" wrapText="1"/>
    </xf>
    <xf numFmtId="0" fontId="20" fillId="38" borderId="23" xfId="0" applyFont="1" applyFill="1" applyBorder="1" applyAlignment="1">
      <alignment horizontal="center" vertical="center" wrapText="1"/>
    </xf>
    <xf numFmtId="4" fontId="21" fillId="33" borderId="24" xfId="0" applyNumberFormat="1" applyFont="1" applyFill="1" applyBorder="1" applyAlignment="1">
      <alignment horizontal="center" wrapText="1"/>
    </xf>
    <xf numFmtId="0" fontId="20" fillId="38" borderId="25" xfId="0" applyFont="1" applyFill="1" applyBorder="1" applyAlignment="1">
      <alignment horizontal="center" vertical="center" wrapText="1"/>
    </xf>
    <xf numFmtId="0" fontId="20" fillId="38" borderId="26" xfId="0" applyFont="1" applyFill="1" applyBorder="1" applyAlignment="1">
      <alignment horizontal="center" vertical="center" wrapText="1"/>
    </xf>
    <xf numFmtId="0" fontId="20" fillId="38" borderId="27" xfId="0" applyFont="1" applyFill="1" applyBorder="1" applyAlignment="1">
      <alignment horizontal="center" vertical="center" wrapText="1"/>
    </xf>
    <xf numFmtId="0" fontId="20" fillId="38" borderId="28" xfId="0" applyFont="1" applyFill="1" applyBorder="1" applyAlignment="1">
      <alignment horizontal="center" vertical="center" wrapText="1"/>
    </xf>
    <xf numFmtId="0" fontId="20" fillId="38" borderId="29" xfId="0" applyFont="1" applyFill="1" applyBorder="1" applyAlignment="1">
      <alignment horizontal="center" vertical="center" wrapText="1"/>
    </xf>
    <xf numFmtId="0" fontId="20" fillId="38" borderId="33" xfId="0" applyFont="1" applyFill="1" applyBorder="1" applyAlignment="1">
      <alignment horizontal="center" vertical="center" wrapText="1"/>
    </xf>
    <xf numFmtId="4" fontId="24" fillId="38" borderId="18" xfId="0" applyNumberFormat="1" applyFont="1" applyFill="1" applyBorder="1" applyAlignment="1">
      <alignment horizontal="center" wrapText="1"/>
    </xf>
    <xf numFmtId="0" fontId="21" fillId="35" borderId="36" xfId="0" applyFont="1" applyFill="1" applyBorder="1" applyAlignment="1">
      <alignment horizontal="left" vertical="center" wrapText="1"/>
    </xf>
    <xf numFmtId="0" fontId="21" fillId="35" borderId="39" xfId="0" applyFont="1" applyFill="1" applyBorder="1" applyAlignment="1">
      <alignment horizontal="left" vertical="center" wrapText="1"/>
    </xf>
    <xf numFmtId="4" fontId="21" fillId="0" borderId="41" xfId="0" applyNumberFormat="1" applyFont="1" applyBorder="1" applyAlignment="1">
      <alignment horizontal="center" wrapText="1"/>
    </xf>
    <xf numFmtId="4" fontId="21" fillId="45" borderId="41" xfId="0" applyNumberFormat="1" applyFont="1" applyFill="1" applyBorder="1" applyAlignment="1">
      <alignment horizontal="center" wrapText="1"/>
    </xf>
    <xf numFmtId="4" fontId="21" fillId="0" borderId="19" xfId="0" applyNumberFormat="1" applyFont="1" applyBorder="1" applyAlignment="1">
      <alignment horizontal="center" wrapText="1"/>
    </xf>
    <xf numFmtId="4" fontId="21" fillId="45" borderId="19" xfId="0" applyNumberFormat="1" applyFont="1" applyFill="1" applyBorder="1" applyAlignment="1">
      <alignment horizontal="center" wrapText="1"/>
    </xf>
    <xf numFmtId="4" fontId="21" fillId="33" borderId="35" xfId="0" applyNumberFormat="1" applyFont="1" applyFill="1" applyBorder="1" applyAlignment="1">
      <alignment horizontal="center" wrapText="1"/>
    </xf>
    <xf numFmtId="4" fontId="21" fillId="45" borderId="18" xfId="0" applyNumberFormat="1" applyFont="1" applyFill="1" applyBorder="1" applyAlignment="1">
      <alignment horizontal="center" wrapText="1"/>
    </xf>
    <xf numFmtId="4" fontId="21" fillId="33" borderId="41" xfId="0" applyNumberFormat="1" applyFont="1" applyFill="1" applyBorder="1" applyAlignment="1">
      <alignment horizontal="right" wrapText="1"/>
    </xf>
    <xf numFmtId="4" fontId="22" fillId="33" borderId="42" xfId="0" applyNumberFormat="1" applyFont="1" applyFill="1" applyBorder="1" applyAlignment="1">
      <alignment horizontal="right" wrapText="1"/>
    </xf>
    <xf numFmtId="4" fontId="21" fillId="33" borderId="10" xfId="0" applyNumberFormat="1" applyFont="1" applyFill="1" applyBorder="1" applyAlignment="1">
      <alignment horizontal="right" wrapText="1"/>
    </xf>
    <xf numFmtId="4" fontId="22" fillId="33" borderId="43" xfId="0" applyNumberFormat="1" applyFont="1" applyFill="1" applyBorder="1" applyAlignment="1">
      <alignment horizontal="right" wrapText="1"/>
    </xf>
    <xf numFmtId="4" fontId="21" fillId="33" borderId="19" xfId="0" applyNumberFormat="1" applyFont="1" applyFill="1" applyBorder="1" applyAlignment="1">
      <alignment horizontal="right" wrapText="1"/>
    </xf>
    <xf numFmtId="4" fontId="22" fillId="33" borderId="44" xfId="0" applyNumberFormat="1" applyFont="1" applyFill="1" applyBorder="1" applyAlignment="1">
      <alignment horizontal="right" wrapText="1"/>
    </xf>
    <xf numFmtId="4" fontId="21" fillId="38" borderId="18" xfId="0" applyNumberFormat="1" applyFont="1" applyFill="1" applyBorder="1" applyAlignment="1">
      <alignment horizontal="right" wrapText="1"/>
    </xf>
    <xf numFmtId="0" fontId="24" fillId="38" borderId="18" xfId="0" applyFont="1" applyFill="1" applyBorder="1" applyAlignment="1">
      <alignment horizontal="left" wrapText="1"/>
    </xf>
    <xf numFmtId="4" fontId="22" fillId="38" borderId="18" xfId="0" applyNumberFormat="1" applyFont="1" applyFill="1" applyBorder="1" applyAlignment="1">
      <alignment horizontal="right" wrapText="1"/>
    </xf>
    <xf numFmtId="0" fontId="38" fillId="0" borderId="45" xfId="0" applyFont="1" applyBorder="1" applyAlignment="1">
      <alignment horizontal="left" wrapText="1"/>
    </xf>
    <xf numFmtId="4" fontId="24" fillId="0" borderId="24" xfId="0" applyNumberFormat="1" applyFont="1" applyBorder="1" applyAlignment="1">
      <alignment horizontal="center" wrapText="1"/>
    </xf>
    <xf numFmtId="4" fontId="21" fillId="45" borderId="47" xfId="0" applyNumberFormat="1" applyFont="1" applyFill="1" applyBorder="1" applyAlignment="1">
      <alignment horizontal="center" wrapText="1"/>
    </xf>
    <xf numFmtId="4" fontId="21" fillId="33" borderId="48" xfId="0" applyNumberFormat="1" applyFont="1" applyFill="1" applyBorder="1" applyAlignment="1">
      <alignment horizontal="center" wrapText="1"/>
    </xf>
    <xf numFmtId="0" fontId="20" fillId="46" borderId="26" xfId="0" applyFont="1" applyFill="1" applyBorder="1" applyAlignment="1">
      <alignment horizontal="center" vertical="center" wrapText="1"/>
    </xf>
    <xf numFmtId="0" fontId="20" fillId="46" borderId="27" xfId="0" applyFont="1" applyFill="1" applyBorder="1" applyAlignment="1">
      <alignment horizontal="center" vertical="center" wrapText="1"/>
    </xf>
    <xf numFmtId="0" fontId="20" fillId="46" borderId="22" xfId="0" applyFont="1" applyFill="1" applyBorder="1" applyAlignment="1">
      <alignment horizontal="center" vertical="center" wrapText="1"/>
    </xf>
    <xf numFmtId="0" fontId="20" fillId="46" borderId="28" xfId="0" applyFont="1" applyFill="1" applyBorder="1" applyAlignment="1">
      <alignment horizontal="center" vertical="center" wrapText="1"/>
    </xf>
    <xf numFmtId="0" fontId="20" fillId="46" borderId="29" xfId="0" applyFont="1" applyFill="1" applyBorder="1" applyAlignment="1">
      <alignment horizontal="center" vertical="center" wrapText="1"/>
    </xf>
    <xf numFmtId="0" fontId="29" fillId="0" borderId="34" xfId="0" applyFont="1" applyBorder="1"/>
    <xf numFmtId="0" fontId="33" fillId="41" borderId="17" xfId="0" applyFont="1" applyFill="1" applyBorder="1" applyAlignment="1">
      <alignment horizontal="left"/>
    </xf>
    <xf numFmtId="0" fontId="24" fillId="33" borderId="24" xfId="0" applyFont="1" applyFill="1" applyBorder="1" applyAlignment="1">
      <alignment horizontal="left" wrapText="1"/>
    </xf>
    <xf numFmtId="4" fontId="32" fillId="44" borderId="11" xfId="0" applyNumberFormat="1" applyFont="1" applyFill="1" applyBorder="1" applyAlignment="1">
      <alignment horizontal="right"/>
    </xf>
    <xf numFmtId="4" fontId="35" fillId="44" borderId="11" xfId="0" applyNumberFormat="1" applyFont="1" applyFill="1" applyBorder="1" applyAlignment="1">
      <alignment horizontal="right"/>
    </xf>
    <xf numFmtId="4" fontId="36" fillId="44" borderId="11" xfId="0" applyNumberFormat="1" applyFont="1" applyFill="1" applyBorder="1" applyAlignment="1">
      <alignment horizontal="right"/>
    </xf>
    <xf numFmtId="4" fontId="30" fillId="44" borderId="11" xfId="0" applyNumberFormat="1" applyFont="1" applyFill="1" applyBorder="1" applyAlignment="1">
      <alignment horizontal="right"/>
    </xf>
    <xf numFmtId="0" fontId="30" fillId="46" borderId="37" xfId="0" applyFont="1" applyFill="1" applyBorder="1" applyAlignment="1">
      <alignment horizontal="center" vertical="center" wrapText="1"/>
    </xf>
    <xf numFmtId="0" fontId="31" fillId="46" borderId="30" xfId="0" applyFont="1" applyFill="1" applyBorder="1" applyAlignment="1">
      <alignment horizontal="center"/>
    </xf>
    <xf numFmtId="0" fontId="31" fillId="46" borderId="31" xfId="0" applyFont="1" applyFill="1" applyBorder="1" applyAlignment="1">
      <alignment horizontal="center"/>
    </xf>
    <xf numFmtId="4" fontId="31" fillId="41" borderId="17" xfId="0" applyNumberFormat="1" applyFont="1" applyFill="1" applyBorder="1" applyAlignment="1">
      <alignment horizontal="right"/>
    </xf>
    <xf numFmtId="0" fontId="20" fillId="46" borderId="25" xfId="0" applyFont="1" applyFill="1" applyBorder="1" applyAlignment="1">
      <alignment horizontal="center" vertical="center" wrapText="1"/>
    </xf>
    <xf numFmtId="0" fontId="20" fillId="46" borderId="18" xfId="0" applyFont="1" applyFill="1" applyBorder="1" applyAlignment="1">
      <alignment horizontal="center" vertical="center" wrapText="1"/>
    </xf>
    <xf numFmtId="2" fontId="21" fillId="35" borderId="37" xfId="0" applyNumberFormat="1" applyFont="1" applyFill="1" applyBorder="1" applyAlignment="1">
      <alignment horizontal="center" vertical="center" wrapText="1"/>
    </xf>
    <xf numFmtId="2" fontId="21" fillId="45" borderId="37" xfId="0" applyNumberFormat="1" applyFont="1" applyFill="1" applyBorder="1" applyAlignment="1">
      <alignment horizontal="center" vertical="center" wrapText="1"/>
    </xf>
    <xf numFmtId="2" fontId="21" fillId="35" borderId="11" xfId="0" applyNumberFormat="1" applyFont="1" applyFill="1" applyBorder="1" applyAlignment="1">
      <alignment horizontal="center" vertical="center" wrapText="1"/>
    </xf>
    <xf numFmtId="2" fontId="21" fillId="45" borderId="11" xfId="0" applyNumberFormat="1" applyFont="1" applyFill="1" applyBorder="1" applyAlignment="1">
      <alignment horizontal="center" vertical="center" wrapText="1"/>
    </xf>
    <xf numFmtId="2" fontId="38" fillId="0" borderId="34" xfId="0" applyNumberFormat="1" applyFont="1" applyBorder="1" applyAlignment="1">
      <alignment horizontal="center"/>
    </xf>
    <xf numFmtId="2" fontId="38" fillId="45" borderId="34" xfId="0" applyNumberFormat="1" applyFont="1" applyFill="1" applyBorder="1" applyAlignment="1">
      <alignment horizontal="center"/>
    </xf>
    <xf numFmtId="4" fontId="38" fillId="0" borderId="18" xfId="0" applyNumberFormat="1" applyFont="1" applyBorder="1" applyAlignment="1">
      <alignment horizontal="center"/>
    </xf>
    <xf numFmtId="4" fontId="38" fillId="45" borderId="18" xfId="0" applyNumberFormat="1" applyFont="1" applyFill="1" applyBorder="1" applyAlignment="1">
      <alignment horizontal="center"/>
    </xf>
    <xf numFmtId="4" fontId="21" fillId="35" borderId="34" xfId="0" applyNumberFormat="1" applyFont="1" applyFill="1" applyBorder="1" applyAlignment="1">
      <alignment horizontal="right" vertical="center" wrapText="1"/>
    </xf>
    <xf numFmtId="4" fontId="21" fillId="35" borderId="46" xfId="0" applyNumberFormat="1" applyFont="1" applyFill="1" applyBorder="1" applyAlignment="1">
      <alignment horizontal="right" vertical="center" wrapText="1"/>
    </xf>
    <xf numFmtId="4" fontId="21" fillId="35" borderId="37" xfId="0" applyNumberFormat="1" applyFont="1" applyFill="1" applyBorder="1" applyAlignment="1">
      <alignment horizontal="right" vertical="center" wrapText="1"/>
    </xf>
    <xf numFmtId="4" fontId="21" fillId="35" borderId="38" xfId="0" applyNumberFormat="1" applyFont="1" applyFill="1" applyBorder="1" applyAlignment="1">
      <alignment horizontal="right" vertical="center" wrapText="1"/>
    </xf>
    <xf numFmtId="4" fontId="21" fillId="35" borderId="11" xfId="0" applyNumberFormat="1" applyFont="1" applyFill="1" applyBorder="1" applyAlignment="1">
      <alignment horizontal="right" vertical="center" wrapText="1"/>
    </xf>
    <xf numFmtId="4" fontId="21" fillId="35" borderId="40" xfId="0" applyNumberFormat="1" applyFont="1" applyFill="1" applyBorder="1" applyAlignment="1">
      <alignment horizontal="right" vertical="center" wrapText="1"/>
    </xf>
    <xf numFmtId="4" fontId="38" fillId="0" borderId="55" xfId="0" applyNumberFormat="1" applyFont="1" applyBorder="1" applyAlignment="1">
      <alignment horizontal="center"/>
    </xf>
    <xf numFmtId="4" fontId="21" fillId="35" borderId="18" xfId="0" applyNumberFormat="1" applyFont="1" applyFill="1" applyBorder="1" applyAlignment="1">
      <alignment horizontal="right" vertical="center" wrapText="1"/>
    </xf>
    <xf numFmtId="0" fontId="31" fillId="41" borderId="56" xfId="0" applyFont="1" applyFill="1" applyBorder="1" applyAlignment="1">
      <alignment horizontal="center"/>
    </xf>
    <xf numFmtId="4" fontId="31" fillId="41" borderId="57" xfId="0" applyNumberFormat="1" applyFont="1" applyFill="1" applyBorder="1" applyAlignment="1">
      <alignment horizontal="right"/>
    </xf>
    <xf numFmtId="0" fontId="30" fillId="42" borderId="39" xfId="0" applyFont="1" applyFill="1" applyBorder="1"/>
    <xf numFmtId="4" fontId="30" fillId="42" borderId="40" xfId="0" applyNumberFormat="1" applyFont="1" applyFill="1" applyBorder="1" applyAlignment="1">
      <alignment horizontal="right"/>
    </xf>
    <xf numFmtId="0" fontId="32" fillId="0" borderId="39" xfId="0" applyFont="1" applyBorder="1"/>
    <xf numFmtId="4" fontId="32" fillId="0" borderId="40" xfId="0" applyNumberFormat="1" applyFont="1" applyBorder="1" applyAlignment="1">
      <alignment horizontal="right"/>
    </xf>
    <xf numFmtId="4" fontId="30" fillId="0" borderId="40" xfId="0" applyNumberFormat="1" applyFont="1" applyBorder="1" applyAlignment="1">
      <alignment horizontal="right"/>
    </xf>
    <xf numFmtId="4" fontId="36" fillId="0" borderId="40" xfId="0" applyNumberFormat="1" applyFont="1" applyBorder="1" applyAlignment="1">
      <alignment horizontal="right"/>
    </xf>
    <xf numFmtId="4" fontId="35" fillId="42" borderId="40" xfId="0" applyNumberFormat="1" applyFont="1" applyFill="1" applyBorder="1" applyAlignment="1">
      <alignment horizontal="right"/>
    </xf>
    <xf numFmtId="4" fontId="35" fillId="0" borderId="40" xfId="0" applyNumberFormat="1" applyFont="1" applyBorder="1" applyAlignment="1">
      <alignment horizontal="right"/>
    </xf>
    <xf numFmtId="0" fontId="34" fillId="43" borderId="39" xfId="0" applyFont="1" applyFill="1" applyBorder="1"/>
    <xf numFmtId="4" fontId="34" fillId="43" borderId="40" xfId="0" applyNumberFormat="1" applyFont="1" applyFill="1" applyBorder="1" applyAlignment="1">
      <alignment horizontal="right"/>
    </xf>
    <xf numFmtId="0" fontId="34" fillId="41" borderId="39" xfId="0" applyFont="1" applyFill="1" applyBorder="1"/>
    <xf numFmtId="4" fontId="34" fillId="41" borderId="40" xfId="0" applyNumberFormat="1" applyFont="1" applyFill="1" applyBorder="1" applyAlignment="1">
      <alignment horizontal="right"/>
    </xf>
    <xf numFmtId="0" fontId="35" fillId="42" borderId="39" xfId="0" applyFont="1" applyFill="1" applyBorder="1"/>
    <xf numFmtId="0" fontId="36" fillId="0" borderId="39" xfId="0" applyFont="1" applyBorder="1"/>
    <xf numFmtId="0" fontId="37" fillId="0" borderId="39" xfId="0" applyFont="1" applyBorder="1"/>
    <xf numFmtId="0" fontId="55" fillId="0" borderId="0" xfId="0" applyFont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0" fontId="27" fillId="35" borderId="11" xfId="0" applyFont="1" applyFill="1" applyBorder="1" applyAlignment="1">
      <alignment horizontal="left" vertical="center" wrapText="1"/>
    </xf>
    <xf numFmtId="0" fontId="56" fillId="35" borderId="11" xfId="0" applyFont="1" applyFill="1" applyBorder="1" applyAlignment="1">
      <alignment horizontal="left" vertical="center" indent="1"/>
    </xf>
    <xf numFmtId="0" fontId="56" fillId="35" borderId="11" xfId="0" applyFont="1" applyFill="1" applyBorder="1" applyAlignment="1">
      <alignment horizontal="left" vertical="center" wrapText="1" indent="1"/>
    </xf>
    <xf numFmtId="0" fontId="53" fillId="35" borderId="11" xfId="0" applyFont="1" applyFill="1" applyBorder="1" applyAlignment="1">
      <alignment horizontal="left" vertical="center" wrapText="1"/>
    </xf>
    <xf numFmtId="0" fontId="57" fillId="0" borderId="11" xfId="0" applyFont="1" applyBorder="1"/>
    <xf numFmtId="0" fontId="58" fillId="0" borderId="18" xfId="0" applyFont="1" applyBorder="1" applyAlignment="1">
      <alignment horizontal="left"/>
    </xf>
    <xf numFmtId="0" fontId="27" fillId="35" borderId="11" xfId="0" applyFont="1" applyFill="1" applyBorder="1" applyAlignment="1">
      <alignment horizontal="left" vertical="top" wrapText="1"/>
    </xf>
    <xf numFmtId="0" fontId="56" fillId="35" borderId="11" xfId="0" applyFont="1" applyFill="1" applyBorder="1" applyAlignment="1">
      <alignment horizontal="left" vertical="center" wrapText="1"/>
    </xf>
    <xf numFmtId="4" fontId="39" fillId="35" borderId="11" xfId="0" applyNumberFormat="1" applyFont="1" applyFill="1" applyBorder="1" applyAlignment="1">
      <alignment horizontal="right"/>
    </xf>
    <xf numFmtId="4" fontId="39" fillId="45" borderId="11" xfId="0" applyNumberFormat="1" applyFont="1" applyFill="1" applyBorder="1" applyAlignment="1">
      <alignment horizontal="right" wrapText="1"/>
    </xf>
    <xf numFmtId="4" fontId="39" fillId="45" borderId="11" xfId="0" applyNumberFormat="1" applyFont="1" applyFill="1" applyBorder="1" applyAlignment="1">
      <alignment horizontal="right"/>
    </xf>
    <xf numFmtId="4" fontId="22" fillId="38" borderId="33" xfId="0" applyNumberFormat="1" applyFont="1" applyFill="1" applyBorder="1" applyAlignment="1">
      <alignment horizontal="right" wrapText="1"/>
    </xf>
    <xf numFmtId="4" fontId="24" fillId="38" borderId="33" xfId="0" applyNumberFormat="1" applyFont="1" applyFill="1" applyBorder="1" applyAlignment="1">
      <alignment horizontal="center" wrapText="1"/>
    </xf>
    <xf numFmtId="0" fontId="21" fillId="33" borderId="59" xfId="0" applyFont="1" applyFill="1" applyBorder="1" applyAlignment="1">
      <alignment horizontal="left" wrapText="1"/>
    </xf>
    <xf numFmtId="0" fontId="21" fillId="33" borderId="60" xfId="0" applyFont="1" applyFill="1" applyBorder="1" applyAlignment="1">
      <alignment horizontal="left" wrapText="1"/>
    </xf>
    <xf numFmtId="0" fontId="21" fillId="33" borderId="61" xfId="0" applyFont="1" applyFill="1" applyBorder="1" applyAlignment="1">
      <alignment horizontal="left" wrapText="1"/>
    </xf>
    <xf numFmtId="4" fontId="28" fillId="35" borderId="11" xfId="0" applyNumberFormat="1" applyFont="1" applyFill="1" applyBorder="1" applyAlignment="1">
      <alignment horizontal="right"/>
    </xf>
    <xf numFmtId="4" fontId="59" fillId="0" borderId="11" xfId="0" applyNumberFormat="1" applyFont="1" applyBorder="1"/>
    <xf numFmtId="0" fontId="32" fillId="0" borderId="11" xfId="0" applyFont="1" applyBorder="1" applyAlignment="1">
      <alignment horizontal="left"/>
    </xf>
    <xf numFmtId="0" fontId="59" fillId="0" borderId="11" xfId="0" applyFont="1" applyBorder="1"/>
    <xf numFmtId="0" fontId="59" fillId="45" borderId="11" xfId="0" applyFont="1" applyFill="1" applyBorder="1"/>
    <xf numFmtId="4" fontId="60" fillId="0" borderId="11" xfId="0" applyNumberFormat="1" applyFont="1" applyBorder="1"/>
    <xf numFmtId="0" fontId="27" fillId="43" borderId="11" xfId="0" applyFont="1" applyFill="1" applyBorder="1" applyAlignment="1">
      <alignment horizontal="left" vertical="center" wrapText="1"/>
    </xf>
    <xf numFmtId="4" fontId="28" fillId="43" borderId="11" xfId="0" applyNumberFormat="1" applyFont="1" applyFill="1" applyBorder="1" applyAlignment="1">
      <alignment horizontal="right"/>
    </xf>
    <xf numFmtId="4" fontId="39" fillId="43" borderId="11" xfId="0" applyNumberFormat="1" applyFont="1" applyFill="1" applyBorder="1" applyAlignment="1">
      <alignment horizontal="right" wrapText="1"/>
    </xf>
    <xf numFmtId="0" fontId="0" fillId="43" borderId="11" xfId="0" applyFill="1" applyBorder="1"/>
    <xf numFmtId="4" fontId="28" fillId="43" borderId="11" xfId="0" applyNumberFormat="1" applyFont="1" applyFill="1" applyBorder="1" applyAlignment="1">
      <alignment horizontal="right" wrapText="1"/>
    </xf>
    <xf numFmtId="4" fontId="60" fillId="43" borderId="11" xfId="0" applyNumberFormat="1" applyFont="1" applyFill="1" applyBorder="1"/>
    <xf numFmtId="0" fontId="16" fillId="43" borderId="11" xfId="0" applyFont="1" applyFill="1" applyBorder="1"/>
    <xf numFmtId="0" fontId="41" fillId="37" borderId="62" xfId="0" applyFont="1" applyFill="1" applyBorder="1" applyAlignment="1">
      <alignment horizontal="center"/>
    </xf>
    <xf numFmtId="0" fontId="40" fillId="37" borderId="63" xfId="0" applyFont="1" applyFill="1" applyBorder="1" applyAlignment="1">
      <alignment horizontal="center" vertical="center" wrapText="1"/>
    </xf>
    <xf numFmtId="0" fontId="41" fillId="37" borderId="63" xfId="0" applyFont="1" applyFill="1" applyBorder="1" applyAlignment="1">
      <alignment horizontal="center" vertical="center" wrapText="1"/>
    </xf>
    <xf numFmtId="0" fontId="41" fillId="37" borderId="62" xfId="0" applyFont="1" applyFill="1" applyBorder="1" applyAlignment="1">
      <alignment horizontal="center" vertical="center" wrapText="1"/>
    </xf>
    <xf numFmtId="0" fontId="14" fillId="35" borderId="0" xfId="0" applyFont="1" applyFill="1" applyBorder="1"/>
    <xf numFmtId="0" fontId="51" fillId="35" borderId="0" xfId="0" applyFont="1" applyFill="1" applyBorder="1"/>
    <xf numFmtId="4" fontId="52" fillId="35" borderId="0" xfId="0" applyNumberFormat="1" applyFont="1" applyFill="1" applyBorder="1" applyAlignment="1">
      <alignment wrapText="1"/>
    </xf>
    <xf numFmtId="164" fontId="16" fillId="35" borderId="0" xfId="0" applyNumberFormat="1" applyFont="1" applyFill="1" applyBorder="1"/>
    <xf numFmtId="0" fontId="32" fillId="0" borderId="13" xfId="0" applyFont="1" applyBorder="1" applyAlignment="1">
      <alignment horizontal="left"/>
    </xf>
    <xf numFmtId="0" fontId="32" fillId="42" borderId="34" xfId="0" applyFont="1" applyFill="1" applyBorder="1"/>
    <xf numFmtId="0" fontId="32" fillId="42" borderId="17" xfId="0" applyFont="1" applyFill="1" applyBorder="1"/>
    <xf numFmtId="0" fontId="30" fillId="0" borderId="14" xfId="0" applyFont="1" applyBorder="1" applyAlignment="1">
      <alignment horizontal="left"/>
    </xf>
    <xf numFmtId="0" fontId="30" fillId="0" borderId="12" xfId="0" applyFont="1" applyBorder="1" applyAlignment="1">
      <alignment horizontal="left"/>
    </xf>
    <xf numFmtId="4" fontId="30" fillId="42" borderId="34" xfId="0" applyNumberFormat="1" applyFont="1" applyFill="1" applyBorder="1" applyAlignment="1">
      <alignment horizontal="right" vertical="center"/>
    </xf>
    <xf numFmtId="4" fontId="30" fillId="42" borderId="17" xfId="0" applyNumberFormat="1" applyFont="1" applyFill="1" applyBorder="1" applyAlignment="1">
      <alignment horizontal="right" vertical="center"/>
    </xf>
    <xf numFmtId="4" fontId="36" fillId="0" borderId="11" xfId="0" applyNumberFormat="1" applyFont="1" applyFill="1" applyBorder="1" applyAlignment="1">
      <alignment horizontal="right"/>
    </xf>
    <xf numFmtId="0" fontId="36" fillId="0" borderId="14" xfId="0" applyFont="1" applyBorder="1" applyAlignment="1">
      <alignment horizontal="left"/>
    </xf>
    <xf numFmtId="0" fontId="57" fillId="0" borderId="0" xfId="0" applyFont="1" applyBorder="1"/>
    <xf numFmtId="0" fontId="20" fillId="38" borderId="64" xfId="0" applyFont="1" applyFill="1" applyBorder="1" applyAlignment="1">
      <alignment horizontal="center" vertical="center" wrapText="1"/>
    </xf>
    <xf numFmtId="4" fontId="53" fillId="35" borderId="11" xfId="0" applyNumberFormat="1" applyFont="1" applyFill="1" applyBorder="1" applyAlignment="1">
      <alignment vertical="center" wrapText="1"/>
    </xf>
    <xf numFmtId="2" fontId="27" fillId="43" borderId="11" xfId="0" applyNumberFormat="1" applyFont="1" applyFill="1" applyBorder="1" applyAlignment="1">
      <alignment vertical="center" wrapText="1"/>
    </xf>
    <xf numFmtId="2" fontId="27" fillId="35" borderId="11" xfId="0" applyNumberFormat="1" applyFont="1" applyFill="1" applyBorder="1" applyAlignment="1">
      <alignment vertical="center" wrapText="1"/>
    </xf>
    <xf numFmtId="2" fontId="53" fillId="35" borderId="11" xfId="0" applyNumberFormat="1" applyFont="1" applyFill="1" applyBorder="1" applyAlignment="1">
      <alignment vertical="center" wrapText="1"/>
    </xf>
    <xf numFmtId="2" fontId="53" fillId="35" borderId="11" xfId="0" applyNumberFormat="1" applyFont="1" applyFill="1" applyBorder="1" applyAlignment="1">
      <alignment vertical="center"/>
    </xf>
    <xf numFmtId="2" fontId="27" fillId="35" borderId="11" xfId="0" applyNumberFormat="1" applyFont="1" applyFill="1" applyBorder="1" applyAlignment="1">
      <alignment vertical="top" wrapText="1"/>
    </xf>
    <xf numFmtId="2" fontId="0" fillId="0" borderId="11" xfId="0" applyNumberFormat="1" applyBorder="1"/>
    <xf numFmtId="4" fontId="27" fillId="35" borderId="11" xfId="0" applyNumberFormat="1" applyFont="1" applyFill="1" applyBorder="1" applyAlignment="1">
      <alignment vertical="center" wrapText="1"/>
    </xf>
    <xf numFmtId="4" fontId="53" fillId="35" borderId="11" xfId="0" applyNumberFormat="1" applyFont="1" applyFill="1" applyBorder="1" applyAlignment="1">
      <alignment vertical="center"/>
    </xf>
    <xf numFmtId="4" fontId="27" fillId="35" borderId="11" xfId="0" applyNumberFormat="1" applyFont="1" applyFill="1" applyBorder="1" applyAlignment="1">
      <alignment vertical="top" wrapText="1"/>
    </xf>
    <xf numFmtId="4" fontId="35" fillId="49" borderId="40" xfId="0" applyNumberFormat="1" applyFont="1" applyFill="1" applyBorder="1" applyAlignment="1">
      <alignment horizontal="right"/>
    </xf>
    <xf numFmtId="4" fontId="36" fillId="50" borderId="11" xfId="0" applyNumberFormat="1" applyFont="1" applyFill="1" applyBorder="1" applyAlignment="1">
      <alignment horizontal="right"/>
    </xf>
    <xf numFmtId="4" fontId="35" fillId="50" borderId="11" xfId="0" applyNumberFormat="1" applyFont="1" applyFill="1" applyBorder="1" applyAlignment="1">
      <alignment horizontal="right"/>
    </xf>
    <xf numFmtId="4" fontId="35" fillId="50" borderId="40" xfId="0" applyNumberFormat="1" applyFont="1" applyFill="1" applyBorder="1" applyAlignment="1">
      <alignment horizontal="right"/>
    </xf>
    <xf numFmtId="4" fontId="36" fillId="50" borderId="40" xfId="0" applyNumberFormat="1" applyFont="1" applyFill="1" applyBorder="1" applyAlignment="1">
      <alignment horizontal="right"/>
    </xf>
    <xf numFmtId="4" fontId="32" fillId="0" borderId="11" xfId="0" applyNumberFormat="1" applyFont="1" applyFill="1" applyBorder="1" applyAlignment="1">
      <alignment horizontal="right"/>
    </xf>
    <xf numFmtId="4" fontId="35" fillId="0" borderId="40" xfId="0" applyNumberFormat="1" applyFont="1" applyFill="1" applyBorder="1" applyAlignment="1">
      <alignment horizontal="right"/>
    </xf>
    <xf numFmtId="0" fontId="36" fillId="0" borderId="13" xfId="0" applyFont="1" applyBorder="1" applyAlignment="1">
      <alignment horizontal="left"/>
    </xf>
    <xf numFmtId="0" fontId="36" fillId="0" borderId="14" xfId="0" applyFont="1" applyFill="1" applyBorder="1" applyAlignment="1">
      <alignment horizontal="left"/>
    </xf>
    <xf numFmtId="0" fontId="36" fillId="0" borderId="14" xfId="0" applyFont="1" applyFill="1" applyBorder="1"/>
    <xf numFmtId="4" fontId="35" fillId="0" borderId="14" xfId="0" applyNumberFormat="1" applyFont="1" applyFill="1" applyBorder="1" applyAlignment="1">
      <alignment horizontal="right"/>
    </xf>
    <xf numFmtId="4" fontId="32" fillId="0" borderId="14" xfId="0" applyNumberFormat="1" applyFont="1" applyFill="1" applyBorder="1" applyAlignment="1">
      <alignment horizontal="right"/>
    </xf>
    <xf numFmtId="4" fontId="35" fillId="0" borderId="65" xfId="0" applyNumberFormat="1" applyFont="1" applyFill="1" applyBorder="1" applyAlignment="1">
      <alignment horizontal="right"/>
    </xf>
    <xf numFmtId="0" fontId="30" fillId="0" borderId="13" xfId="0" applyFont="1" applyBorder="1" applyAlignment="1">
      <alignment horizontal="left"/>
    </xf>
    <xf numFmtId="0" fontId="30" fillId="42" borderId="13" xfId="0" applyFont="1" applyFill="1" applyBorder="1" applyAlignment="1">
      <alignment horizontal="left"/>
    </xf>
    <xf numFmtId="0" fontId="30" fillId="42" borderId="14" xfId="0" applyFont="1" applyFill="1" applyBorder="1" applyAlignment="1">
      <alignment horizontal="left"/>
    </xf>
    <xf numFmtId="0" fontId="30" fillId="42" borderId="12" xfId="0" applyFont="1" applyFill="1" applyBorder="1" applyAlignment="1">
      <alignment horizontal="left"/>
    </xf>
    <xf numFmtId="0" fontId="36" fillId="0" borderId="11" xfId="0" applyFont="1" applyFill="1" applyBorder="1" applyAlignment="1">
      <alignment horizontal="left"/>
    </xf>
    <xf numFmtId="0" fontId="36" fillId="0" borderId="11" xfId="0" applyFont="1" applyFill="1" applyBorder="1"/>
    <xf numFmtId="0" fontId="32" fillId="0" borderId="66" xfId="0" applyFont="1" applyFill="1" applyBorder="1"/>
    <xf numFmtId="0" fontId="32" fillId="0" borderId="14" xfId="0" applyFont="1" applyFill="1" applyBorder="1"/>
    <xf numFmtId="4" fontId="32" fillId="0" borderId="65" xfId="0" applyNumberFormat="1" applyFont="1" applyFill="1" applyBorder="1" applyAlignment="1">
      <alignment horizontal="right"/>
    </xf>
    <xf numFmtId="0" fontId="30" fillId="0" borderId="14" xfId="0" applyFont="1" applyFill="1" applyBorder="1"/>
    <xf numFmtId="0" fontId="32" fillId="0" borderId="14" xfId="0" applyFont="1" applyFill="1" applyBorder="1" applyAlignment="1">
      <alignment horizontal="left"/>
    </xf>
    <xf numFmtId="0" fontId="30" fillId="0" borderId="14" xfId="0" applyFont="1" applyFill="1" applyBorder="1" applyAlignment="1">
      <alignment horizontal="left"/>
    </xf>
    <xf numFmtId="4" fontId="36" fillId="0" borderId="14" xfId="0" applyNumberFormat="1" applyFont="1" applyFill="1" applyBorder="1" applyAlignment="1">
      <alignment horizontal="right"/>
    </xf>
    <xf numFmtId="4" fontId="36" fillId="0" borderId="65" xfId="0" applyNumberFormat="1" applyFont="1" applyFill="1" applyBorder="1" applyAlignment="1">
      <alignment horizontal="right"/>
    </xf>
    <xf numFmtId="0" fontId="28" fillId="0" borderId="66" xfId="0" applyFont="1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4" fontId="28" fillId="0" borderId="14" xfId="0" applyNumberFormat="1" applyFont="1" applyFill="1" applyBorder="1" applyAlignment="1">
      <alignment horizontal="right"/>
    </xf>
    <xf numFmtId="4" fontId="28" fillId="0" borderId="65" xfId="0" applyNumberFormat="1" applyFont="1" applyFill="1" applyBorder="1" applyAlignment="1">
      <alignment horizontal="right"/>
    </xf>
    <xf numFmtId="0" fontId="33" fillId="0" borderId="66" xfId="0" applyFont="1" applyFill="1" applyBorder="1"/>
    <xf numFmtId="0" fontId="33" fillId="0" borderId="14" xfId="0" applyFont="1" applyFill="1" applyBorder="1"/>
    <xf numFmtId="4" fontId="34" fillId="0" borderId="14" xfId="0" applyNumberFormat="1" applyFont="1" applyFill="1" applyBorder="1" applyAlignment="1">
      <alignment horizontal="right"/>
    </xf>
    <xf numFmtId="4" fontId="34" fillId="0" borderId="65" xfId="0" applyNumberFormat="1" applyFont="1" applyFill="1" applyBorder="1" applyAlignment="1">
      <alignment horizontal="right"/>
    </xf>
    <xf numFmtId="0" fontId="34" fillId="0" borderId="66" xfId="0" applyFont="1" applyFill="1" applyBorder="1" applyAlignment="1">
      <alignment horizontal="right"/>
    </xf>
    <xf numFmtId="4" fontId="33" fillId="0" borderId="14" xfId="0" applyNumberFormat="1" applyFont="1" applyFill="1" applyBorder="1" applyAlignment="1">
      <alignment horizontal="right"/>
    </xf>
    <xf numFmtId="4" fontId="33" fillId="0" borderId="65" xfId="0" applyNumberFormat="1" applyFont="1" applyFill="1" applyBorder="1" applyAlignment="1">
      <alignment horizontal="right"/>
    </xf>
    <xf numFmtId="0" fontId="36" fillId="0" borderId="66" xfId="0" applyFont="1" applyFill="1" applyBorder="1"/>
    <xf numFmtId="4" fontId="30" fillId="0" borderId="14" xfId="0" applyNumberFormat="1" applyFont="1" applyFill="1" applyBorder="1" applyAlignment="1">
      <alignment horizontal="right"/>
    </xf>
    <xf numFmtId="0" fontId="36" fillId="0" borderId="39" xfId="0" applyFont="1" applyFill="1" applyBorder="1"/>
    <xf numFmtId="0" fontId="36" fillId="0" borderId="13" xfId="0" applyFont="1" applyFill="1" applyBorder="1"/>
    <xf numFmtId="0" fontId="35" fillId="0" borderId="66" xfId="0" applyFont="1" applyFill="1" applyBorder="1" applyAlignment="1">
      <alignment horizontal="right"/>
    </xf>
    <xf numFmtId="0" fontId="36" fillId="0" borderId="14" xfId="0" applyFont="1" applyFill="1" applyBorder="1" applyAlignment="1">
      <alignment horizontal="right"/>
    </xf>
    <xf numFmtId="49" fontId="36" fillId="0" borderId="14" xfId="0" applyNumberFormat="1" applyFont="1" applyFill="1" applyBorder="1" applyAlignment="1">
      <alignment horizontal="center"/>
    </xf>
    <xf numFmtId="49" fontId="36" fillId="0" borderId="11" xfId="0" applyNumberFormat="1" applyFont="1" applyFill="1" applyBorder="1" applyAlignment="1">
      <alignment horizontal="center"/>
    </xf>
    <xf numFmtId="0" fontId="0" fillId="0" borderId="0" xfId="0" applyFill="1"/>
    <xf numFmtId="0" fontId="36" fillId="0" borderId="14" xfId="0" applyFont="1" applyFill="1" applyBorder="1" applyAlignment="1">
      <alignment horizontal="center"/>
    </xf>
    <xf numFmtId="0" fontId="34" fillId="0" borderId="66" xfId="0" applyFont="1" applyBorder="1" applyAlignment="1">
      <alignment horizontal="right"/>
    </xf>
    <xf numFmtId="0" fontId="33" fillId="0" borderId="14" xfId="0" applyFont="1" applyBorder="1"/>
    <xf numFmtId="4" fontId="32" fillId="0" borderId="14" xfId="0" applyNumberFormat="1" applyFont="1" applyBorder="1" applyAlignment="1">
      <alignment horizontal="right"/>
    </xf>
    <xf numFmtId="4" fontId="35" fillId="35" borderId="65" xfId="0" applyNumberFormat="1" applyFont="1" applyFill="1" applyBorder="1" applyAlignment="1">
      <alignment horizontal="right"/>
    </xf>
    <xf numFmtId="0" fontId="36" fillId="0" borderId="67" xfId="0" applyFont="1" applyFill="1" applyBorder="1"/>
    <xf numFmtId="0" fontId="36" fillId="0" borderId="67" xfId="0" applyFont="1" applyFill="1" applyBorder="1" applyAlignment="1">
      <alignment horizontal="left"/>
    </xf>
    <xf numFmtId="0" fontId="0" fillId="0" borderId="0" xfId="0" applyBorder="1"/>
    <xf numFmtId="4" fontId="0" fillId="48" borderId="11" xfId="0" applyNumberFormat="1" applyFill="1" applyBorder="1"/>
    <xf numFmtId="2" fontId="0" fillId="48" borderId="17" xfId="0" applyNumberFormat="1" applyFill="1" applyBorder="1"/>
    <xf numFmtId="0" fontId="61" fillId="0" borderId="0" xfId="51"/>
    <xf numFmtId="0" fontId="61" fillId="0" borderId="0" xfId="0" applyFont="1" applyFill="1" applyBorder="1"/>
    <xf numFmtId="0" fontId="65" fillId="0" borderId="68" xfId="0" applyFont="1" applyFill="1" applyBorder="1" applyAlignment="1" applyProtection="1">
      <alignment vertical="top" wrapText="1" readingOrder="1"/>
      <protection locked="0"/>
    </xf>
    <xf numFmtId="0" fontId="65" fillId="57" borderId="0" xfId="0" applyFont="1" applyFill="1" applyBorder="1" applyAlignment="1" applyProtection="1">
      <alignment vertical="top" wrapText="1" readingOrder="1"/>
      <protection locked="0"/>
    </xf>
    <xf numFmtId="0" fontId="61" fillId="0" borderId="0" xfId="51" applyBorder="1"/>
    <xf numFmtId="0" fontId="61" fillId="0" borderId="58" xfId="51" applyBorder="1"/>
    <xf numFmtId="0" fontId="65" fillId="0" borderId="74" xfId="0" applyFont="1" applyFill="1" applyBorder="1" applyAlignment="1" applyProtection="1">
      <alignment horizontal="right" vertical="top" wrapText="1" readingOrder="1"/>
      <protection locked="0"/>
    </xf>
    <xf numFmtId="165" fontId="66" fillId="51" borderId="16" xfId="0" applyNumberFormat="1" applyFont="1" applyFill="1" applyBorder="1" applyAlignment="1" applyProtection="1">
      <alignment vertical="top" wrapText="1" readingOrder="1"/>
      <protection locked="0"/>
    </xf>
    <xf numFmtId="165" fontId="67" fillId="52" borderId="16" xfId="0" applyNumberFormat="1" applyFont="1" applyFill="1" applyBorder="1" applyAlignment="1" applyProtection="1">
      <alignment vertical="top" wrapText="1" readingOrder="1"/>
      <protection locked="0"/>
    </xf>
    <xf numFmtId="165" fontId="67" fillId="53" borderId="16" xfId="0" applyNumberFormat="1" applyFont="1" applyFill="1" applyBorder="1" applyAlignment="1" applyProtection="1">
      <alignment vertical="top" wrapText="1" readingOrder="1"/>
      <protection locked="0"/>
    </xf>
    <xf numFmtId="165" fontId="67" fillId="54" borderId="16" xfId="0" applyNumberFormat="1" applyFont="1" applyFill="1" applyBorder="1" applyAlignment="1" applyProtection="1">
      <alignment vertical="top" wrapText="1" readingOrder="1"/>
      <protection locked="0"/>
    </xf>
    <xf numFmtId="165" fontId="67" fillId="55" borderId="16" xfId="0" applyNumberFormat="1" applyFont="1" applyFill="1" applyBorder="1" applyAlignment="1" applyProtection="1">
      <alignment vertical="top" wrapText="1" readingOrder="1"/>
      <protection locked="0"/>
    </xf>
    <xf numFmtId="165" fontId="67" fillId="56" borderId="16" xfId="0" applyNumberFormat="1" applyFont="1" applyFill="1" applyBorder="1" applyAlignment="1" applyProtection="1">
      <alignment vertical="top" wrapText="1" readingOrder="1"/>
      <protection locked="0"/>
    </xf>
    <xf numFmtId="165" fontId="65" fillId="57" borderId="16" xfId="0" applyNumberFormat="1" applyFont="1" applyFill="1" applyBorder="1" applyAlignment="1" applyProtection="1">
      <alignment vertical="top" wrapText="1" readingOrder="1"/>
      <protection locked="0"/>
    </xf>
    <xf numFmtId="0" fontId="61" fillId="0" borderId="0" xfId="0" applyFont="1" applyFill="1" applyBorder="1" applyAlignment="1">
      <alignment readingOrder="1"/>
    </xf>
    <xf numFmtId="0" fontId="62" fillId="0" borderId="0" xfId="0" applyFont="1" applyFill="1" applyBorder="1" applyAlignment="1" applyProtection="1">
      <alignment horizontal="right" vertical="top" wrapText="1" readingOrder="1"/>
      <protection locked="0"/>
    </xf>
    <xf numFmtId="167" fontId="62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0" fontId="65" fillId="57" borderId="63" xfId="0" applyFont="1" applyFill="1" applyBorder="1" applyAlignment="1" applyProtection="1">
      <alignment vertical="top" wrapText="1" readingOrder="1"/>
      <protection locked="0"/>
    </xf>
    <xf numFmtId="165" fontId="65" fillId="57" borderId="17" xfId="0" applyNumberFormat="1" applyFont="1" applyFill="1" applyBorder="1" applyAlignment="1" applyProtection="1">
      <alignment vertical="top" wrapText="1" readingOrder="1"/>
      <protection locked="0"/>
    </xf>
    <xf numFmtId="0" fontId="61" fillId="0" borderId="71" xfId="0" applyFont="1" applyFill="1" applyBorder="1"/>
    <xf numFmtId="0" fontId="61" fillId="0" borderId="76" xfId="0" applyFont="1" applyFill="1" applyBorder="1"/>
    <xf numFmtId="0" fontId="61" fillId="0" borderId="67" xfId="0" applyFont="1" applyFill="1" applyBorder="1"/>
    <xf numFmtId="0" fontId="61" fillId="0" borderId="77" xfId="0" applyFont="1" applyFill="1" applyBorder="1"/>
    <xf numFmtId="0" fontId="61" fillId="0" borderId="58" xfId="0" applyFont="1" applyFill="1" applyBorder="1"/>
    <xf numFmtId="0" fontId="61" fillId="0" borderId="0" xfId="0" applyFont="1" applyFill="1" applyBorder="1"/>
    <xf numFmtId="0" fontId="65" fillId="57" borderId="0" xfId="0" applyFont="1" applyFill="1" applyBorder="1" applyAlignment="1" applyProtection="1">
      <alignment vertical="top" wrapText="1" readingOrder="1"/>
      <protection locked="0"/>
    </xf>
    <xf numFmtId="0" fontId="65" fillId="0" borderId="68" xfId="0" applyFont="1" applyFill="1" applyBorder="1" applyAlignment="1" applyProtection="1">
      <alignment vertical="top" wrapText="1" readingOrder="1"/>
      <protection locked="0"/>
    </xf>
    <xf numFmtId="0" fontId="65" fillId="0" borderId="68" xfId="0" applyFont="1" applyFill="1" applyBorder="1" applyAlignment="1" applyProtection="1">
      <alignment horizontal="right" vertical="top" wrapText="1" readingOrder="1"/>
      <protection locked="0"/>
    </xf>
    <xf numFmtId="165" fontId="66" fillId="51" borderId="0" xfId="0" applyNumberFormat="1" applyFont="1" applyFill="1" applyBorder="1" applyAlignment="1" applyProtection="1">
      <alignment vertical="top" wrapText="1" readingOrder="1"/>
      <protection locked="0"/>
    </xf>
    <xf numFmtId="165" fontId="67" fillId="58" borderId="0" xfId="0" applyNumberFormat="1" applyFont="1" applyFill="1" applyBorder="1" applyAlignment="1" applyProtection="1">
      <alignment vertical="top" wrapText="1" readingOrder="1"/>
      <protection locked="0"/>
    </xf>
    <xf numFmtId="165" fontId="67" fillId="59" borderId="0" xfId="0" applyNumberFormat="1" applyFont="1" applyFill="1" applyBorder="1" applyAlignment="1" applyProtection="1">
      <alignment vertical="top" wrapText="1" readingOrder="1"/>
      <protection locked="0"/>
    </xf>
    <xf numFmtId="165" fontId="67" fillId="60" borderId="0" xfId="0" applyNumberFormat="1" applyFont="1" applyFill="1" applyBorder="1" applyAlignment="1" applyProtection="1">
      <alignment vertical="top" wrapText="1" readingOrder="1"/>
      <protection locked="0"/>
    </xf>
    <xf numFmtId="165" fontId="65" fillId="57" borderId="0" xfId="0" applyNumberFormat="1" applyFont="1" applyFill="1" applyBorder="1" applyAlignment="1" applyProtection="1">
      <alignment vertical="top" wrapText="1" readingOrder="1"/>
      <protection locked="0"/>
    </xf>
    <xf numFmtId="0" fontId="32" fillId="0" borderId="14" xfId="0" applyFont="1" applyBorder="1" applyAlignment="1">
      <alignment horizontal="left"/>
    </xf>
    <xf numFmtId="0" fontId="32" fillId="0" borderId="66" xfId="0" applyFont="1" applyBorder="1"/>
    <xf numFmtId="4" fontId="32" fillId="0" borderId="65" xfId="0" applyNumberFormat="1" applyFont="1" applyBorder="1" applyAlignment="1">
      <alignment horizontal="right"/>
    </xf>
    <xf numFmtId="0" fontId="32" fillId="0" borderId="14" xfId="0" applyFont="1" applyBorder="1"/>
    <xf numFmtId="4" fontId="36" fillId="0" borderId="14" xfId="0" applyNumberFormat="1" applyFont="1" applyBorder="1" applyAlignment="1">
      <alignment horizontal="right"/>
    </xf>
    <xf numFmtId="4" fontId="36" fillId="44" borderId="14" xfId="0" applyNumberFormat="1" applyFont="1" applyFill="1" applyBorder="1" applyAlignment="1">
      <alignment horizontal="right"/>
    </xf>
    <xf numFmtId="0" fontId="36" fillId="0" borderId="66" xfId="0" applyFont="1" applyBorder="1"/>
    <xf numFmtId="0" fontId="71" fillId="0" borderId="14" xfId="0" applyFont="1" applyBorder="1"/>
    <xf numFmtId="0" fontId="70" fillId="0" borderId="14" xfId="0" applyFont="1" applyBorder="1" applyAlignment="1">
      <alignment horizontal="left"/>
    </xf>
    <xf numFmtId="0" fontId="71" fillId="0" borderId="14" xfId="0" applyFont="1" applyBorder="1" applyAlignment="1">
      <alignment horizontal="left"/>
    </xf>
    <xf numFmtId="4" fontId="70" fillId="0" borderId="14" xfId="0" applyNumberFormat="1" applyFont="1" applyBorder="1" applyAlignment="1">
      <alignment horizontal="right"/>
    </xf>
    <xf numFmtId="4" fontId="72" fillId="35" borderId="14" xfId="0" applyNumberFormat="1" applyFont="1" applyFill="1" applyBorder="1"/>
    <xf numFmtId="4" fontId="70" fillId="44" borderId="14" xfId="0" applyNumberFormat="1" applyFont="1" applyFill="1" applyBorder="1" applyAlignment="1">
      <alignment horizontal="right"/>
    </xf>
    <xf numFmtId="0" fontId="72" fillId="0" borderId="0" xfId="0" applyFont="1"/>
    <xf numFmtId="0" fontId="32" fillId="42" borderId="66" xfId="0" applyFont="1" applyFill="1" applyBorder="1"/>
    <xf numFmtId="0" fontId="32" fillId="42" borderId="14" xfId="0" applyFont="1" applyFill="1" applyBorder="1"/>
    <xf numFmtId="4" fontId="32" fillId="42" borderId="14" xfId="0" applyNumberFormat="1" applyFont="1" applyFill="1" applyBorder="1" applyAlignment="1">
      <alignment horizontal="right"/>
    </xf>
    <xf numFmtId="4" fontId="70" fillId="42" borderId="14" xfId="0" applyNumberFormat="1" applyFont="1" applyFill="1" applyBorder="1" applyAlignment="1">
      <alignment horizontal="right"/>
    </xf>
    <xf numFmtId="4" fontId="32" fillId="42" borderId="11" xfId="0" applyNumberFormat="1" applyFont="1" applyFill="1" applyBorder="1" applyAlignment="1">
      <alignment horizontal="right"/>
    </xf>
    <xf numFmtId="4" fontId="32" fillId="42" borderId="40" xfId="0" applyNumberFormat="1" applyFont="1" applyFill="1" applyBorder="1" applyAlignment="1">
      <alignment horizontal="right"/>
    </xf>
    <xf numFmtId="0" fontId="0" fillId="42" borderId="0" xfId="0" applyFill="1"/>
    <xf numFmtId="0" fontId="32" fillId="35" borderId="66" xfId="0" applyFont="1" applyFill="1" applyBorder="1"/>
    <xf numFmtId="0" fontId="32" fillId="35" borderId="14" xfId="0" applyFont="1" applyFill="1" applyBorder="1"/>
    <xf numFmtId="0" fontId="32" fillId="35" borderId="14" xfId="0" applyFont="1" applyFill="1" applyBorder="1" applyAlignment="1">
      <alignment horizontal="left"/>
    </xf>
    <xf numFmtId="4" fontId="32" fillId="35" borderId="14" xfId="0" applyNumberFormat="1" applyFont="1" applyFill="1" applyBorder="1" applyAlignment="1">
      <alignment horizontal="right"/>
    </xf>
    <xf numFmtId="4" fontId="32" fillId="35" borderId="65" xfId="0" applyNumberFormat="1" applyFont="1" applyFill="1" applyBorder="1" applyAlignment="1">
      <alignment horizontal="right"/>
    </xf>
    <xf numFmtId="0" fontId="0" fillId="35" borderId="0" xfId="0" applyFill="1"/>
    <xf numFmtId="0" fontId="23" fillId="34" borderId="0" xfId="0" applyFont="1" applyFill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5" fillId="36" borderId="0" xfId="0" applyFont="1" applyFill="1" applyAlignment="1">
      <alignment horizontal="center" wrapText="1"/>
    </xf>
    <xf numFmtId="0" fontId="16" fillId="36" borderId="0" xfId="0" applyFont="1" applyFill="1" applyAlignment="1">
      <alignment horizontal="center" wrapText="1"/>
    </xf>
    <xf numFmtId="4" fontId="30" fillId="42" borderId="11" xfId="0" applyNumberFormat="1" applyFont="1" applyFill="1" applyBorder="1" applyAlignment="1">
      <alignment horizontal="right" vertical="center"/>
    </xf>
    <xf numFmtId="4" fontId="30" fillId="42" borderId="40" xfId="0" applyNumberFormat="1" applyFont="1" applyFill="1" applyBorder="1" applyAlignment="1">
      <alignment horizontal="right" vertical="center"/>
    </xf>
    <xf numFmtId="0" fontId="36" fillId="0" borderId="11" xfId="0" applyFont="1" applyBorder="1" applyAlignment="1">
      <alignment horizontal="left"/>
    </xf>
    <xf numFmtId="0" fontId="36" fillId="0" borderId="14" xfId="0" applyFont="1" applyFill="1" applyBorder="1" applyAlignment="1">
      <alignment horizontal="left"/>
    </xf>
    <xf numFmtId="0" fontId="33" fillId="0" borderId="14" xfId="0" applyFont="1" applyBorder="1" applyAlignment="1">
      <alignment horizontal="left"/>
    </xf>
    <xf numFmtId="0" fontId="35" fillId="0" borderId="13" xfId="0" applyFont="1" applyBorder="1" applyAlignment="1">
      <alignment horizontal="left"/>
    </xf>
    <xf numFmtId="0" fontId="35" fillId="0" borderId="14" xfId="0" applyFont="1" applyBorder="1" applyAlignment="1">
      <alignment horizontal="left"/>
    </xf>
    <xf numFmtId="0" fontId="35" fillId="0" borderId="12" xfId="0" applyFont="1" applyBorder="1" applyAlignment="1">
      <alignment horizontal="left"/>
    </xf>
    <xf numFmtId="0" fontId="34" fillId="41" borderId="11" xfId="0" applyFont="1" applyFill="1" applyBorder="1"/>
    <xf numFmtId="0" fontId="36" fillId="0" borderId="13" xfId="0" applyFont="1" applyBorder="1" applyAlignment="1">
      <alignment horizontal="left"/>
    </xf>
    <xf numFmtId="0" fontId="36" fillId="0" borderId="14" xfId="0" applyFont="1" applyBorder="1" applyAlignment="1">
      <alignment horizontal="left"/>
    </xf>
    <xf numFmtId="0" fontId="35" fillId="0" borderId="11" xfId="0" applyFont="1" applyBorder="1" applyAlignment="1">
      <alignment horizontal="left"/>
    </xf>
    <xf numFmtId="0" fontId="35" fillId="42" borderId="11" xfId="0" applyFont="1" applyFill="1" applyBorder="1"/>
    <xf numFmtId="4" fontId="36" fillId="0" borderId="11" xfId="0" applyNumberFormat="1" applyFont="1" applyBorder="1" applyAlignment="1">
      <alignment horizontal="left"/>
    </xf>
    <xf numFmtId="0" fontId="35" fillId="42" borderId="11" xfId="0" applyFont="1" applyFill="1" applyBorder="1" applyAlignment="1">
      <alignment horizontal="left"/>
    </xf>
    <xf numFmtId="0" fontId="28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30" fillId="46" borderId="49" xfId="0" applyFont="1" applyFill="1" applyBorder="1" applyAlignment="1">
      <alignment horizontal="center" vertical="center" wrapText="1"/>
    </xf>
    <xf numFmtId="0" fontId="30" fillId="46" borderId="50" xfId="0" applyFont="1" applyFill="1" applyBorder="1" applyAlignment="1">
      <alignment horizontal="center" vertical="center" wrapText="1"/>
    </xf>
    <xf numFmtId="0" fontId="30" fillId="46" borderId="51" xfId="0" applyFont="1" applyFill="1" applyBorder="1" applyAlignment="1">
      <alignment horizontal="center" vertical="center" wrapText="1"/>
    </xf>
    <xf numFmtId="0" fontId="30" fillId="42" borderId="39" xfId="0" applyFont="1" applyFill="1" applyBorder="1" applyAlignment="1">
      <alignment horizontal="right" vertical="center"/>
    </xf>
    <xf numFmtId="0" fontId="33" fillId="0" borderId="14" xfId="0" applyFont="1" applyFill="1" applyBorder="1" applyAlignment="1">
      <alignment horizontal="left"/>
    </xf>
    <xf numFmtId="0" fontId="31" fillId="41" borderId="17" xfId="0" applyFont="1" applyFill="1" applyBorder="1" applyAlignment="1">
      <alignment horizontal="left"/>
    </xf>
    <xf numFmtId="0" fontId="30" fillId="0" borderId="11" xfId="0" applyFont="1" applyBorder="1" applyAlignment="1">
      <alignment horizontal="left"/>
    </xf>
    <xf numFmtId="0" fontId="34" fillId="43" borderId="13" xfId="0" applyFont="1" applyFill="1" applyBorder="1" applyAlignment="1">
      <alignment horizontal="left"/>
    </xf>
    <xf numFmtId="0" fontId="34" fillId="43" borderId="14" xfId="0" applyFont="1" applyFill="1" applyBorder="1" applyAlignment="1">
      <alignment horizontal="left"/>
    </xf>
    <xf numFmtId="0" fontId="34" fillId="0" borderId="14" xfId="0" applyFont="1" applyFill="1" applyBorder="1" applyAlignment="1">
      <alignment horizontal="left"/>
    </xf>
    <xf numFmtId="0" fontId="30" fillId="42" borderId="11" xfId="0" applyFont="1" applyFill="1" applyBorder="1" applyAlignment="1">
      <alignment horizontal="left" wrapText="1"/>
    </xf>
    <xf numFmtId="0" fontId="29" fillId="0" borderId="34" xfId="0" applyFont="1" applyBorder="1" applyAlignment="1">
      <alignment horizontal="left"/>
    </xf>
    <xf numFmtId="0" fontId="31" fillId="46" borderId="53" xfId="0" applyFont="1" applyFill="1" applyBorder="1" applyAlignment="1">
      <alignment horizontal="center"/>
    </xf>
    <xf numFmtId="0" fontId="31" fillId="46" borderId="54" xfId="0" applyFont="1" applyFill="1" applyBorder="1" applyAlignment="1">
      <alignment horizontal="center"/>
    </xf>
    <xf numFmtId="0" fontId="31" fillId="46" borderId="32" xfId="0" applyFont="1" applyFill="1" applyBorder="1" applyAlignment="1">
      <alignment horizontal="center"/>
    </xf>
    <xf numFmtId="0" fontId="32" fillId="0" borderId="14" xfId="0" applyFont="1" applyFill="1" applyBorder="1" applyAlignment="1">
      <alignment horizontal="left"/>
    </xf>
    <xf numFmtId="0" fontId="30" fillId="42" borderId="11" xfId="0" applyFont="1" applyFill="1" applyBorder="1" applyAlignment="1">
      <alignment horizontal="left"/>
    </xf>
    <xf numFmtId="0" fontId="28" fillId="0" borderId="14" xfId="0" applyFont="1" applyFill="1" applyBorder="1" applyAlignment="1">
      <alignment horizontal="left"/>
    </xf>
    <xf numFmtId="0" fontId="30" fillId="46" borderId="52" xfId="0" applyFont="1" applyFill="1" applyBorder="1" applyAlignment="1">
      <alignment horizontal="center" vertical="center" wrapText="1"/>
    </xf>
    <xf numFmtId="0" fontId="34" fillId="41" borderId="11" xfId="0" applyFont="1" applyFill="1" applyBorder="1" applyAlignment="1">
      <alignment horizontal="left"/>
    </xf>
    <xf numFmtId="0" fontId="32" fillId="42" borderId="14" xfId="0" applyFont="1" applyFill="1" applyBorder="1" applyAlignment="1">
      <alignment horizontal="left"/>
    </xf>
    <xf numFmtId="0" fontId="54" fillId="47" borderId="0" xfId="0" applyFont="1" applyFill="1" applyAlignment="1">
      <alignment horizontal="center" vertical="center" wrapText="1"/>
    </xf>
    <xf numFmtId="0" fontId="65" fillId="57" borderId="0" xfId="0" applyFont="1" applyFill="1" applyBorder="1" applyAlignment="1" applyProtection="1">
      <alignment vertical="top" wrapText="1" readingOrder="1"/>
      <protection locked="0"/>
    </xf>
    <xf numFmtId="0" fontId="61" fillId="0" borderId="0" xfId="0" applyFont="1" applyFill="1" applyBorder="1"/>
    <xf numFmtId="166" fontId="65" fillId="57" borderId="0" xfId="0" applyNumberFormat="1" applyFont="1" applyFill="1" applyBorder="1" applyAlignment="1" applyProtection="1">
      <alignment vertical="top" wrapText="1" readingOrder="1"/>
      <protection locked="0"/>
    </xf>
    <xf numFmtId="0" fontId="67" fillId="59" borderId="0" xfId="0" applyFont="1" applyFill="1" applyBorder="1" applyAlignment="1" applyProtection="1">
      <alignment vertical="top" wrapText="1" readingOrder="1"/>
      <protection locked="0"/>
    </xf>
    <xf numFmtId="166" fontId="67" fillId="59" borderId="0" xfId="0" applyNumberFormat="1" applyFont="1" applyFill="1" applyBorder="1" applyAlignment="1" applyProtection="1">
      <alignment vertical="top" wrapText="1" readingOrder="1"/>
      <protection locked="0"/>
    </xf>
    <xf numFmtId="0" fontId="67" fillId="60" borderId="0" xfId="0" applyFont="1" applyFill="1" applyBorder="1" applyAlignment="1" applyProtection="1">
      <alignment vertical="top" wrapText="1" readingOrder="1"/>
      <protection locked="0"/>
    </xf>
    <xf numFmtId="166" fontId="67" fillId="60" borderId="0" xfId="0" applyNumberFormat="1" applyFont="1" applyFill="1" applyBorder="1" applyAlignment="1" applyProtection="1">
      <alignment vertical="top" wrapText="1" readingOrder="1"/>
      <protection locked="0"/>
    </xf>
    <xf numFmtId="0" fontId="67" fillId="58" borderId="0" xfId="0" applyFont="1" applyFill="1" applyBorder="1" applyAlignment="1" applyProtection="1">
      <alignment vertical="top" wrapText="1" readingOrder="1"/>
      <protection locked="0"/>
    </xf>
    <xf numFmtId="166" fontId="67" fillId="58" borderId="0" xfId="0" applyNumberFormat="1" applyFont="1" applyFill="1" applyBorder="1" applyAlignment="1" applyProtection="1">
      <alignment vertical="top" wrapText="1" readingOrder="1"/>
      <protection locked="0"/>
    </xf>
    <xf numFmtId="0" fontId="69" fillId="0" borderId="68" xfId="0" applyFont="1" applyFill="1" applyBorder="1" applyAlignment="1" applyProtection="1">
      <alignment horizontal="right" vertical="top" wrapText="1" readingOrder="1"/>
      <protection locked="0"/>
    </xf>
    <xf numFmtId="0" fontId="61" fillId="0" borderId="68" xfId="0" applyFont="1" applyFill="1" applyBorder="1" applyAlignment="1" applyProtection="1">
      <alignment vertical="top" wrapText="1"/>
      <protection locked="0"/>
    </xf>
    <xf numFmtId="0" fontId="21" fillId="0" borderId="68" xfId="0" applyFont="1" applyFill="1" applyBorder="1" applyAlignment="1" applyProtection="1">
      <alignment horizontal="right" vertical="top" wrapText="1" readingOrder="1"/>
      <protection locked="0"/>
    </xf>
    <xf numFmtId="0" fontId="66" fillId="51" borderId="0" xfId="0" applyFont="1" applyFill="1" applyBorder="1" applyAlignment="1" applyProtection="1">
      <alignment vertical="top" wrapText="1" readingOrder="1"/>
      <protection locked="0"/>
    </xf>
    <xf numFmtId="166" fontId="66" fillId="51" borderId="0" xfId="0" applyNumberFormat="1" applyFont="1" applyFill="1" applyBorder="1" applyAlignment="1" applyProtection="1">
      <alignment vertical="top" wrapText="1" readingOrder="1"/>
      <protection locked="0"/>
    </xf>
    <xf numFmtId="0" fontId="62" fillId="0" borderId="0" xfId="0" applyFont="1" applyFill="1" applyBorder="1" applyAlignment="1" applyProtection="1">
      <alignment vertical="top" wrapText="1" readingOrder="1"/>
      <protection locked="0"/>
    </xf>
    <xf numFmtId="0" fontId="68" fillId="0" borderId="0" xfId="0" applyFont="1" applyFill="1" applyBorder="1" applyAlignment="1" applyProtection="1">
      <alignment horizontal="center" vertical="top" wrapText="1" readingOrder="1"/>
      <protection locked="0"/>
    </xf>
    <xf numFmtId="0" fontId="24" fillId="0" borderId="0" xfId="0" applyFont="1" applyFill="1" applyBorder="1" applyAlignment="1" applyProtection="1">
      <alignment horizontal="center" vertical="top" wrapText="1" readingOrder="1"/>
      <protection locked="0"/>
    </xf>
    <xf numFmtId="0" fontId="65" fillId="0" borderId="0" xfId="0" applyFont="1" applyFill="1" applyBorder="1" applyAlignment="1" applyProtection="1">
      <alignment horizontal="center" vertical="top" wrapText="1" readingOrder="1"/>
      <protection locked="0"/>
    </xf>
    <xf numFmtId="0" fontId="65" fillId="0" borderId="68" xfId="0" applyFont="1" applyFill="1" applyBorder="1" applyAlignment="1" applyProtection="1">
      <alignment vertical="top" wrapText="1" readingOrder="1"/>
      <protection locked="0"/>
    </xf>
    <xf numFmtId="0" fontId="62" fillId="0" borderId="0" xfId="0" applyFont="1" applyFill="1" applyBorder="1" applyAlignment="1" applyProtection="1">
      <alignment horizontal="right" vertical="top" wrapText="1" readingOrder="1"/>
      <protection locked="0"/>
    </xf>
    <xf numFmtId="168" fontId="62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167" fontId="62" fillId="0" borderId="0" xfId="0" applyNumberFormat="1" applyFont="1" applyFill="1" applyBorder="1" applyAlignment="1" applyProtection="1">
      <alignment horizontal="left" vertical="top" wrapText="1" readingOrder="1"/>
      <protection locked="0"/>
    </xf>
    <xf numFmtId="0" fontId="43" fillId="35" borderId="0" xfId="44" applyFont="1" applyFill="1" applyAlignment="1">
      <alignment horizontal="center" vertical="center" wrapText="1"/>
    </xf>
    <xf numFmtId="0" fontId="44" fillId="35" borderId="0" xfId="44" applyFont="1" applyFill="1" applyAlignment="1">
      <alignment vertical="center" wrapText="1"/>
    </xf>
    <xf numFmtId="0" fontId="44" fillId="35" borderId="0" xfId="44" applyFont="1" applyFill="1" applyAlignment="1">
      <alignment wrapText="1"/>
    </xf>
    <xf numFmtId="0" fontId="45" fillId="35" borderId="15" xfId="44" applyFont="1" applyFill="1" applyBorder="1" applyAlignment="1">
      <alignment horizontal="center" vertical="center" wrapText="1"/>
    </xf>
    <xf numFmtId="0" fontId="43" fillId="35" borderId="0" xfId="50" applyFont="1" applyFill="1" applyAlignment="1">
      <alignment horizontal="center" vertical="center" wrapText="1"/>
    </xf>
    <xf numFmtId="0" fontId="41" fillId="36" borderId="11" xfId="0" applyFont="1" applyFill="1" applyBorder="1" applyAlignment="1">
      <alignment horizontal="left" vertical="center"/>
    </xf>
    <xf numFmtId="0" fontId="16" fillId="0" borderId="0" xfId="0" applyFont="1" applyAlignment="1">
      <alignment horizontal="left"/>
    </xf>
    <xf numFmtId="0" fontId="40" fillId="39" borderId="0" xfId="0" applyFont="1" applyFill="1" applyBorder="1" applyAlignment="1">
      <alignment horizontal="center" vertical="center"/>
    </xf>
    <xf numFmtId="0" fontId="61" fillId="0" borderId="58" xfId="0" applyFont="1" applyFill="1" applyBorder="1"/>
    <xf numFmtId="0" fontId="65" fillId="0" borderId="70" xfId="0" applyFont="1" applyFill="1" applyBorder="1" applyAlignment="1" applyProtection="1">
      <alignment horizontal="right" vertical="top" wrapText="1" readingOrder="1"/>
      <protection locked="0"/>
    </xf>
    <xf numFmtId="0" fontId="61" fillId="0" borderId="73" xfId="0" applyFont="1" applyFill="1" applyBorder="1" applyAlignment="1" applyProtection="1">
      <alignment vertical="top" wrapText="1"/>
      <protection locked="0"/>
    </xf>
    <xf numFmtId="0" fontId="64" fillId="0" borderId="71" xfId="0" applyFont="1" applyFill="1" applyBorder="1" applyAlignment="1" applyProtection="1">
      <alignment horizontal="center" vertical="top" wrapText="1" readingOrder="1"/>
      <protection locked="0"/>
    </xf>
    <xf numFmtId="0" fontId="64" fillId="0" borderId="0" xfId="0" applyFont="1" applyFill="1" applyBorder="1" applyAlignment="1" applyProtection="1">
      <alignment horizontal="center" vertical="top" wrapText="1" readingOrder="1"/>
      <protection locked="0"/>
    </xf>
    <xf numFmtId="0" fontId="63" fillId="0" borderId="0" xfId="0" applyFont="1" applyFill="1" applyBorder="1" applyAlignment="1" applyProtection="1">
      <alignment horizontal="center" vertical="top" wrapText="1" readingOrder="1"/>
      <protection locked="0"/>
    </xf>
    <xf numFmtId="0" fontId="65" fillId="0" borderId="68" xfId="0" applyFont="1" applyFill="1" applyBorder="1" applyAlignment="1" applyProtection="1">
      <alignment horizontal="right" vertical="top" wrapText="1" readingOrder="1"/>
      <protection locked="0"/>
    </xf>
    <xf numFmtId="166" fontId="66" fillId="51" borderId="69" xfId="0" applyNumberFormat="1" applyFont="1" applyFill="1" applyBorder="1" applyAlignment="1" applyProtection="1">
      <alignment vertical="top" wrapText="1" readingOrder="1"/>
      <protection locked="0"/>
    </xf>
    <xf numFmtId="166" fontId="66" fillId="51" borderId="78" xfId="0" applyNumberFormat="1" applyFont="1" applyFill="1" applyBorder="1" applyAlignment="1" applyProtection="1">
      <alignment vertical="top" wrapText="1" readingOrder="1"/>
      <protection locked="0"/>
    </xf>
    <xf numFmtId="166" fontId="66" fillId="51" borderId="72" xfId="0" applyNumberFormat="1" applyFont="1" applyFill="1" applyBorder="1" applyAlignment="1" applyProtection="1">
      <alignment vertical="top" wrapText="1" readingOrder="1"/>
      <protection locked="0"/>
    </xf>
    <xf numFmtId="0" fontId="67" fillId="52" borderId="0" xfId="0" applyFont="1" applyFill="1" applyBorder="1" applyAlignment="1" applyProtection="1">
      <alignment vertical="top" wrapText="1" readingOrder="1"/>
      <protection locked="0"/>
    </xf>
    <xf numFmtId="166" fontId="67" fillId="52" borderId="71" xfId="0" applyNumberFormat="1" applyFont="1" applyFill="1" applyBorder="1" applyAlignment="1" applyProtection="1">
      <alignment vertical="top" wrapText="1" readingOrder="1"/>
      <protection locked="0"/>
    </xf>
    <xf numFmtId="166" fontId="67" fillId="52" borderId="0" xfId="0" applyNumberFormat="1" applyFont="1" applyFill="1" applyBorder="1" applyAlignment="1" applyProtection="1">
      <alignment vertical="top" wrapText="1" readingOrder="1"/>
      <protection locked="0"/>
    </xf>
    <xf numFmtId="0" fontId="67" fillId="53" borderId="0" xfId="0" applyFont="1" applyFill="1" applyBorder="1" applyAlignment="1" applyProtection="1">
      <alignment vertical="top" wrapText="1" readingOrder="1"/>
      <protection locked="0"/>
    </xf>
    <xf numFmtId="166" fontId="67" fillId="53" borderId="71" xfId="0" applyNumberFormat="1" applyFont="1" applyFill="1" applyBorder="1" applyAlignment="1" applyProtection="1">
      <alignment vertical="top" wrapText="1" readingOrder="1"/>
      <protection locked="0"/>
    </xf>
    <xf numFmtId="166" fontId="67" fillId="53" borderId="0" xfId="0" applyNumberFormat="1" applyFont="1" applyFill="1" applyBorder="1" applyAlignment="1" applyProtection="1">
      <alignment vertical="top" wrapText="1" readingOrder="1"/>
      <protection locked="0"/>
    </xf>
    <xf numFmtId="0" fontId="67" fillId="54" borderId="0" xfId="0" applyFont="1" applyFill="1" applyBorder="1" applyAlignment="1" applyProtection="1">
      <alignment vertical="top" wrapText="1" readingOrder="1"/>
      <protection locked="0"/>
    </xf>
    <xf numFmtId="166" fontId="67" fillId="54" borderId="71" xfId="0" applyNumberFormat="1" applyFont="1" applyFill="1" applyBorder="1" applyAlignment="1" applyProtection="1">
      <alignment vertical="top" wrapText="1" readingOrder="1"/>
      <protection locked="0"/>
    </xf>
    <xf numFmtId="166" fontId="67" fillId="54" borderId="0" xfId="0" applyNumberFormat="1" applyFont="1" applyFill="1" applyBorder="1" applyAlignment="1" applyProtection="1">
      <alignment vertical="top" wrapText="1" readingOrder="1"/>
      <protection locked="0"/>
    </xf>
    <xf numFmtId="0" fontId="67" fillId="55" borderId="0" xfId="0" applyFont="1" applyFill="1" applyBorder="1" applyAlignment="1" applyProtection="1">
      <alignment vertical="top" wrapText="1" readingOrder="1"/>
      <protection locked="0"/>
    </xf>
    <xf numFmtId="166" fontId="67" fillId="55" borderId="71" xfId="0" applyNumberFormat="1" applyFont="1" applyFill="1" applyBorder="1" applyAlignment="1" applyProtection="1">
      <alignment vertical="top" wrapText="1" readingOrder="1"/>
      <protection locked="0"/>
    </xf>
    <xf numFmtId="166" fontId="67" fillId="55" borderId="0" xfId="0" applyNumberFormat="1" applyFont="1" applyFill="1" applyBorder="1" applyAlignment="1" applyProtection="1">
      <alignment vertical="top" wrapText="1" readingOrder="1"/>
      <protection locked="0"/>
    </xf>
    <xf numFmtId="0" fontId="67" fillId="56" borderId="0" xfId="0" applyFont="1" applyFill="1" applyBorder="1" applyAlignment="1" applyProtection="1">
      <alignment vertical="top" wrapText="1" readingOrder="1"/>
      <protection locked="0"/>
    </xf>
    <xf numFmtId="166" fontId="67" fillId="56" borderId="71" xfId="0" applyNumberFormat="1" applyFont="1" applyFill="1" applyBorder="1" applyAlignment="1" applyProtection="1">
      <alignment vertical="top" wrapText="1" readingOrder="1"/>
      <protection locked="0"/>
    </xf>
    <xf numFmtId="166" fontId="67" fillId="56" borderId="0" xfId="0" applyNumberFormat="1" applyFont="1" applyFill="1" applyBorder="1" applyAlignment="1" applyProtection="1">
      <alignment vertical="top" wrapText="1" readingOrder="1"/>
      <protection locked="0"/>
    </xf>
    <xf numFmtId="166" fontId="65" fillId="57" borderId="71" xfId="0" applyNumberFormat="1" applyFont="1" applyFill="1" applyBorder="1" applyAlignment="1" applyProtection="1">
      <alignment vertical="top" wrapText="1" readingOrder="1"/>
      <protection locked="0"/>
    </xf>
    <xf numFmtId="0" fontId="65" fillId="57" borderId="63" xfId="0" applyFont="1" applyFill="1" applyBorder="1" applyAlignment="1" applyProtection="1">
      <alignment vertical="top" wrapText="1" readingOrder="1"/>
      <protection locked="0"/>
    </xf>
    <xf numFmtId="0" fontId="61" fillId="0" borderId="63" xfId="0" applyFont="1" applyFill="1" applyBorder="1"/>
    <xf numFmtId="166" fontId="65" fillId="57" borderId="62" xfId="0" applyNumberFormat="1" applyFont="1" applyFill="1" applyBorder="1" applyAlignment="1" applyProtection="1">
      <alignment vertical="top" wrapText="1" readingOrder="1"/>
      <protection locked="0"/>
    </xf>
    <xf numFmtId="0" fontId="61" fillId="0" borderId="75" xfId="0" applyFont="1" applyFill="1" applyBorder="1"/>
    <xf numFmtId="166" fontId="65" fillId="57" borderId="63" xfId="0" applyNumberFormat="1" applyFont="1" applyFill="1" applyBorder="1" applyAlignment="1" applyProtection="1">
      <alignment vertical="top" wrapText="1" readingOrder="1"/>
      <protection locked="0"/>
    </xf>
  </cellXfs>
  <cellStyles count="5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51"/>
    <cellStyle name="Normalno 2" xfId="42"/>
    <cellStyle name="Normalno 2 2" xfId="50"/>
    <cellStyle name="Normalno 2 3" xfId="47"/>
    <cellStyle name="Normalno 3" xfId="49"/>
    <cellStyle name="Normalno 3 2" xfId="48"/>
    <cellStyle name="Normalno 3 3" xfId="44"/>
    <cellStyle name="Normalno 4" xfId="43"/>
    <cellStyle name="Normalno 5" xfId="46"/>
    <cellStyle name="Note" xfId="15" builtinId="10" customBuiltin="1"/>
    <cellStyle name="Obično_List9" xfId="45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C914DC"/>
      <color rgb="FFF719BD"/>
      <color rgb="FF80B7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zoomScale="145" zoomScaleNormal="145" workbookViewId="0">
      <selection activeCell="F19" sqref="F19"/>
    </sheetView>
  </sheetViews>
  <sheetFormatPr defaultColWidth="9.140625" defaultRowHeight="10.5" x14ac:dyDescent="0.15"/>
  <cols>
    <col min="1" max="1" width="34.85546875" style="1" customWidth="1"/>
    <col min="2" max="2" width="10" style="1" customWidth="1"/>
    <col min="3" max="3" width="12.7109375" style="1" customWidth="1"/>
    <col min="4" max="4" width="9.7109375" style="1" customWidth="1"/>
    <col min="5" max="5" width="10.42578125" style="1" customWidth="1"/>
    <col min="6" max="6" width="10.85546875" style="1" customWidth="1"/>
    <col min="7" max="7" width="11.42578125" style="1" customWidth="1"/>
    <col min="8" max="16384" width="9.140625" style="1"/>
  </cols>
  <sheetData>
    <row r="1" spans="1:7" ht="24" customHeight="1" x14ac:dyDescent="0.15">
      <c r="A1" s="371"/>
      <c r="B1" s="372"/>
      <c r="C1" s="372"/>
      <c r="D1" s="372"/>
      <c r="E1" s="372"/>
      <c r="F1" s="372"/>
      <c r="G1" s="372"/>
    </row>
    <row r="2" spans="1:7" ht="23.25" customHeight="1" x14ac:dyDescent="0.15">
      <c r="A2" s="372"/>
      <c r="B2" s="372"/>
      <c r="C2" s="372"/>
      <c r="D2" s="372"/>
      <c r="E2" s="372"/>
      <c r="F2" s="372"/>
      <c r="G2" s="372"/>
    </row>
    <row r="4" spans="1:7" ht="29.25" customHeight="1" x14ac:dyDescent="0.25">
      <c r="A4" s="373" t="s">
        <v>172</v>
      </c>
      <c r="B4" s="374"/>
      <c r="C4" s="374"/>
      <c r="D4" s="374"/>
      <c r="E4" s="374"/>
      <c r="F4" s="374"/>
      <c r="G4" s="374"/>
    </row>
    <row r="6" spans="1:7" x14ac:dyDescent="0.15">
      <c r="A6" s="3" t="s">
        <v>6</v>
      </c>
    </row>
    <row r="9" spans="1:7" ht="16.5" customHeight="1" x14ac:dyDescent="0.15">
      <c r="A9" s="368"/>
      <c r="B9" s="368"/>
      <c r="C9" s="368"/>
      <c r="D9" s="368"/>
      <c r="E9" s="368"/>
      <c r="F9" s="368"/>
      <c r="G9" s="368"/>
    </row>
    <row r="10" spans="1:7" x14ac:dyDescent="0.15">
      <c r="A10" s="3" t="s">
        <v>132</v>
      </c>
    </row>
    <row r="11" spans="1:7" s="2" customFormat="1" ht="11.25" thickBot="1" x14ac:dyDescent="0.2">
      <c r="A11" s="1"/>
      <c r="B11" s="1"/>
      <c r="C11" s="1"/>
      <c r="D11" s="1"/>
      <c r="E11" s="1"/>
      <c r="F11" s="1"/>
      <c r="G11" s="1"/>
    </row>
    <row r="12" spans="1:7" ht="32.25" thickBot="1" x14ac:dyDescent="0.2">
      <c r="A12" s="107" t="s">
        <v>144</v>
      </c>
      <c r="B12" s="107" t="s">
        <v>138</v>
      </c>
      <c r="C12" s="108" t="s">
        <v>120</v>
      </c>
      <c r="D12" s="109" t="s">
        <v>131</v>
      </c>
      <c r="E12" s="110" t="s">
        <v>136</v>
      </c>
      <c r="F12" s="107" t="s">
        <v>137</v>
      </c>
      <c r="G12" s="107" t="s">
        <v>137</v>
      </c>
    </row>
    <row r="13" spans="1:7" ht="21.75" thickBot="1" x14ac:dyDescent="0.2">
      <c r="A13" s="105">
        <v>1</v>
      </c>
      <c r="B13" s="105">
        <v>2</v>
      </c>
      <c r="C13" s="105">
        <v>3</v>
      </c>
      <c r="D13" s="105">
        <v>4</v>
      </c>
      <c r="E13" s="105">
        <v>5</v>
      </c>
      <c r="F13" s="105" t="s">
        <v>134</v>
      </c>
      <c r="G13" s="117" t="s">
        <v>135</v>
      </c>
    </row>
    <row r="14" spans="1:7" ht="14.25" customHeight="1" thickBot="1" x14ac:dyDescent="0.25">
      <c r="A14" s="206" t="s">
        <v>0</v>
      </c>
      <c r="B14" s="121">
        <v>595108.62</v>
      </c>
      <c r="C14" s="121">
        <v>676557.86</v>
      </c>
      <c r="D14" s="122"/>
      <c r="E14" s="121">
        <v>650580.23</v>
      </c>
      <c r="F14" s="127">
        <f>E14/B14*100</f>
        <v>109.32125802513161</v>
      </c>
      <c r="G14" s="128">
        <f>E14/C14*100</f>
        <v>96.160323966970097</v>
      </c>
    </row>
    <row r="15" spans="1:7" ht="16.5" customHeight="1" thickBot="1" x14ac:dyDescent="0.25">
      <c r="A15" s="134" t="s">
        <v>4</v>
      </c>
      <c r="B15" s="205">
        <f>SUM(B14:B14)</f>
        <v>595108.62</v>
      </c>
      <c r="C15" s="118">
        <f>SUM(C14:C14)</f>
        <v>676557.86</v>
      </c>
      <c r="D15" s="118"/>
      <c r="E15" s="118">
        <f>SUM(E14:E14)</f>
        <v>650580.23</v>
      </c>
      <c r="F15" s="133">
        <f>E15/B15*100</f>
        <v>109.32125802513161</v>
      </c>
      <c r="G15" s="135">
        <f>E15/C15*100</f>
        <v>96.160323966970097</v>
      </c>
    </row>
    <row r="16" spans="1:7" ht="13.5" customHeight="1" x14ac:dyDescent="0.2">
      <c r="A16" s="207" t="s">
        <v>1</v>
      </c>
      <c r="B16" s="31">
        <v>589216.05000000005</v>
      </c>
      <c r="C16" s="31">
        <v>676662.67</v>
      </c>
      <c r="D16" s="104"/>
      <c r="E16" s="31">
        <v>647053.94999999995</v>
      </c>
      <c r="F16" s="129">
        <f>E16/B16*100</f>
        <v>109.81607680238852</v>
      </c>
      <c r="G16" s="130">
        <f>E16/C16*100</f>
        <v>95.62430124895171</v>
      </c>
    </row>
    <row r="17" spans="1:7" ht="15.75" customHeight="1" thickBot="1" x14ac:dyDescent="0.25">
      <c r="A17" s="208" t="s">
        <v>2</v>
      </c>
      <c r="B17" s="123">
        <v>4099.28</v>
      </c>
      <c r="C17" s="123">
        <v>3000</v>
      </c>
      <c r="D17" s="124"/>
      <c r="E17" s="123">
        <v>1205.17</v>
      </c>
      <c r="F17" s="131">
        <f>E17/B17*100</f>
        <v>29.399553092250351</v>
      </c>
      <c r="G17" s="132">
        <f>E17/C17*100</f>
        <v>40.172333333333334</v>
      </c>
    </row>
    <row r="18" spans="1:7" ht="15.75" customHeight="1" thickBot="1" x14ac:dyDescent="0.25">
      <c r="A18" s="134" t="s">
        <v>5</v>
      </c>
      <c r="B18" s="118">
        <f>SUM(B16:B17)</f>
        <v>593315.33000000007</v>
      </c>
      <c r="C18" s="118">
        <f>SUM(C16:C17)</f>
        <v>679662.67</v>
      </c>
      <c r="D18" s="118"/>
      <c r="E18" s="118">
        <f>SUM(E16:E17)</f>
        <v>648259.12</v>
      </c>
      <c r="F18" s="133">
        <f>E18/B18*100</f>
        <v>109.26047031348405</v>
      </c>
      <c r="G18" s="204">
        <f>E18/C18*100</f>
        <v>95.379538793854891</v>
      </c>
    </row>
    <row r="19" spans="1:7" ht="15" customHeight="1" thickBot="1" x14ac:dyDescent="0.25">
      <c r="A19" s="147" t="s">
        <v>3</v>
      </c>
      <c r="B19" s="137">
        <f>B15-B18</f>
        <v>1793.2899999999208</v>
      </c>
      <c r="C19" s="137">
        <f>C15-C18</f>
        <v>-3104.8100000000559</v>
      </c>
      <c r="D19" s="138"/>
      <c r="E19" s="137">
        <f>E15-E18</f>
        <v>2321.109999999986</v>
      </c>
      <c r="F19" s="111"/>
      <c r="G19" s="139"/>
    </row>
    <row r="20" spans="1:7" x14ac:dyDescent="0.15">
      <c r="A20" s="2"/>
    </row>
    <row r="21" spans="1:7" x14ac:dyDescent="0.15">
      <c r="A21" s="2"/>
    </row>
    <row r="22" spans="1:7" ht="12.75" customHeight="1" x14ac:dyDescent="0.15">
      <c r="A22" s="106" t="s">
        <v>133</v>
      </c>
    </row>
    <row r="23" spans="1:7" ht="11.25" thickBot="1" x14ac:dyDescent="0.2">
      <c r="A23" s="2"/>
    </row>
    <row r="24" spans="1:7" ht="32.25" thickBot="1" x14ac:dyDescent="0.2">
      <c r="A24" s="112" t="s">
        <v>144</v>
      </c>
      <c r="B24" s="113" t="s">
        <v>138</v>
      </c>
      <c r="C24" s="114" t="s">
        <v>120</v>
      </c>
      <c r="D24" s="109" t="s">
        <v>131</v>
      </c>
      <c r="E24" s="115" t="s">
        <v>136</v>
      </c>
      <c r="F24" s="113" t="s">
        <v>137</v>
      </c>
      <c r="G24" s="116" t="s">
        <v>137</v>
      </c>
    </row>
    <row r="25" spans="1:7" ht="14.25" customHeight="1" thickBot="1" x14ac:dyDescent="0.2">
      <c r="A25" s="109">
        <v>1</v>
      </c>
      <c r="B25" s="109">
        <v>2</v>
      </c>
      <c r="C25" s="109">
        <v>3</v>
      </c>
      <c r="D25" s="109">
        <v>4</v>
      </c>
      <c r="E25" s="109">
        <v>5</v>
      </c>
      <c r="F25" s="109" t="s">
        <v>134</v>
      </c>
      <c r="G25" s="109" t="s">
        <v>135</v>
      </c>
    </row>
    <row r="26" spans="1:7" ht="14.25" customHeight="1" x14ac:dyDescent="0.15">
      <c r="A26" s="119" t="s">
        <v>140</v>
      </c>
      <c r="B26" s="158">
        <v>0</v>
      </c>
      <c r="C26" s="158">
        <v>0</v>
      </c>
      <c r="D26" s="159"/>
      <c r="E26" s="158">
        <v>0</v>
      </c>
      <c r="F26" s="168"/>
      <c r="G26" s="169"/>
    </row>
    <row r="27" spans="1:7" ht="14.25" customHeight="1" x14ac:dyDescent="0.15">
      <c r="A27" s="120" t="s">
        <v>141</v>
      </c>
      <c r="B27" s="160">
        <v>0</v>
      </c>
      <c r="C27" s="160">
        <v>0</v>
      </c>
      <c r="D27" s="161"/>
      <c r="E27" s="160">
        <v>0</v>
      </c>
      <c r="F27" s="170"/>
      <c r="G27" s="171"/>
    </row>
    <row r="28" spans="1:7" ht="16.5" customHeight="1" thickBot="1" x14ac:dyDescent="0.25">
      <c r="A28" s="136" t="s">
        <v>139</v>
      </c>
      <c r="B28" s="162">
        <f>B26-B27</f>
        <v>0</v>
      </c>
      <c r="C28" s="162">
        <f t="shared" ref="C28:E28" si="0">C26-C27</f>
        <v>0</v>
      </c>
      <c r="D28" s="163"/>
      <c r="E28" s="162">
        <f t="shared" si="0"/>
        <v>0</v>
      </c>
      <c r="F28" s="166"/>
      <c r="G28" s="167"/>
    </row>
    <row r="29" spans="1:7" ht="16.5" customHeight="1" thickBot="1" x14ac:dyDescent="0.25">
      <c r="A29" s="198" t="s">
        <v>168</v>
      </c>
      <c r="B29" s="164">
        <v>0</v>
      </c>
      <c r="C29" s="164">
        <v>0</v>
      </c>
      <c r="D29" s="165"/>
      <c r="E29" s="172">
        <v>0</v>
      </c>
      <c r="F29" s="173" t="e">
        <f t="shared" ref="F29:F30" si="1">E29/B29*100</f>
        <v>#DIV/0!</v>
      </c>
      <c r="G29" s="173" t="e">
        <f t="shared" ref="G29" si="2">E29/C29*100</f>
        <v>#DIV/0!</v>
      </c>
    </row>
    <row r="30" spans="1:7" ht="18" customHeight="1" thickBot="1" x14ac:dyDescent="0.25">
      <c r="A30" s="198" t="s">
        <v>142</v>
      </c>
      <c r="B30" s="94">
        <v>0</v>
      </c>
      <c r="C30" s="94">
        <v>0</v>
      </c>
      <c r="D30" s="126"/>
      <c r="E30" s="125">
        <v>0</v>
      </c>
      <c r="F30" s="173" t="e">
        <f t="shared" si="1"/>
        <v>#DIV/0!</v>
      </c>
      <c r="G30" s="173"/>
    </row>
    <row r="31" spans="1:7" x14ac:dyDescent="0.15">
      <c r="A31" s="2"/>
    </row>
    <row r="32" spans="1:7" x14ac:dyDescent="0.15">
      <c r="A32" s="2"/>
    </row>
    <row r="33" spans="1:7" ht="36.75" customHeight="1" x14ac:dyDescent="0.15">
      <c r="A33" s="369" t="s">
        <v>123</v>
      </c>
      <c r="B33" s="369"/>
      <c r="C33" s="369"/>
      <c r="D33" s="369"/>
      <c r="E33" s="369"/>
      <c r="F33" s="369"/>
      <c r="G33" s="369"/>
    </row>
    <row r="34" spans="1:7" ht="10.5" customHeight="1" x14ac:dyDescent="0.15">
      <c r="A34" s="370"/>
      <c r="B34" s="370"/>
      <c r="C34" s="370"/>
      <c r="D34" s="370"/>
      <c r="E34" s="370"/>
      <c r="F34" s="370"/>
      <c r="G34" s="370"/>
    </row>
    <row r="35" spans="1:7" ht="27" customHeight="1" x14ac:dyDescent="0.15">
      <c r="A35" s="369" t="s">
        <v>86</v>
      </c>
      <c r="B35" s="369"/>
      <c r="C35" s="369"/>
      <c r="D35" s="369"/>
      <c r="E35" s="369"/>
      <c r="F35" s="369"/>
      <c r="G35" s="369"/>
    </row>
  </sheetData>
  <mergeCells count="6">
    <mergeCell ref="A9:G9"/>
    <mergeCell ref="A33:G33"/>
    <mergeCell ref="A34:G34"/>
    <mergeCell ref="A35:G35"/>
    <mergeCell ref="A1:G2"/>
    <mergeCell ref="A4:G4"/>
  </mergeCells>
  <pageMargins left="0.2" right="0.2" top="0.46" bottom="0.31" header="0.21" footer="0.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6"/>
  <sheetViews>
    <sheetView zoomScale="130" zoomScaleNormal="130" workbookViewId="0">
      <selection activeCell="K7" sqref="K7"/>
    </sheetView>
  </sheetViews>
  <sheetFormatPr defaultRowHeight="15" x14ac:dyDescent="0.25"/>
  <cols>
    <col min="9" max="9" width="19.7109375" customWidth="1"/>
    <col min="10" max="10" width="12" customWidth="1"/>
    <col min="11" max="12" width="11.42578125" customWidth="1"/>
    <col min="13" max="13" width="12.5703125" customWidth="1"/>
    <col min="15" max="15" width="9" customWidth="1"/>
    <col min="16" max="16" width="9.140625" hidden="1" customWidth="1"/>
  </cols>
  <sheetData>
    <row r="1" spans="1:15" x14ac:dyDescent="0.25">
      <c r="A1" s="14" t="s">
        <v>17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x14ac:dyDescent="0.25">
      <c r="A2" s="16"/>
      <c r="B2" s="16"/>
      <c r="C2" s="16"/>
      <c r="D2" s="15" t="s">
        <v>143</v>
      </c>
      <c r="E2" s="78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x14ac:dyDescent="0.25">
      <c r="A3" s="390"/>
      <c r="B3" s="391"/>
      <c r="C3" s="391"/>
      <c r="D3" s="391"/>
      <c r="E3" s="391"/>
      <c r="F3" s="391"/>
      <c r="G3" s="391"/>
      <c r="H3" s="391"/>
      <c r="I3" s="391"/>
      <c r="J3" s="391"/>
      <c r="K3" s="9"/>
      <c r="L3" s="9"/>
      <c r="M3" s="9"/>
      <c r="N3" s="9"/>
      <c r="O3" s="9"/>
    </row>
    <row r="4" spans="1:15" ht="15.75" thickBot="1" x14ac:dyDescent="0.3">
      <c r="A4" s="145"/>
      <c r="B4" s="145"/>
      <c r="C4" s="145"/>
      <c r="D4" s="145"/>
      <c r="E4" s="403"/>
      <c r="F4" s="403"/>
      <c r="G4" s="403"/>
      <c r="H4" s="403"/>
      <c r="I4" s="403"/>
      <c r="J4" s="17"/>
      <c r="K4" s="17"/>
      <c r="L4" s="17"/>
      <c r="M4" s="17"/>
      <c r="N4" s="17"/>
      <c r="O4" s="17"/>
    </row>
    <row r="5" spans="1:15" ht="32.25" thickBot="1" x14ac:dyDescent="0.3">
      <c r="A5" s="392" t="s">
        <v>145</v>
      </c>
      <c r="B5" s="393"/>
      <c r="C5" s="394"/>
      <c r="D5" s="152"/>
      <c r="E5" s="410" t="s">
        <v>146</v>
      </c>
      <c r="F5" s="393"/>
      <c r="G5" s="393"/>
      <c r="H5" s="393"/>
      <c r="I5" s="394"/>
      <c r="J5" s="156" t="s">
        <v>138</v>
      </c>
      <c r="K5" s="141" t="s">
        <v>120</v>
      </c>
      <c r="L5" s="142" t="s">
        <v>131</v>
      </c>
      <c r="M5" s="143" t="s">
        <v>136</v>
      </c>
      <c r="N5" s="140" t="s">
        <v>137</v>
      </c>
      <c r="O5" s="144" t="s">
        <v>137</v>
      </c>
    </row>
    <row r="6" spans="1:15" ht="21.75" thickBot="1" x14ac:dyDescent="0.3">
      <c r="A6" s="153"/>
      <c r="B6" s="154"/>
      <c r="C6" s="154"/>
      <c r="D6" s="154"/>
      <c r="E6" s="404">
        <v>1</v>
      </c>
      <c r="F6" s="405"/>
      <c r="G6" s="405"/>
      <c r="H6" s="405"/>
      <c r="I6" s="406"/>
      <c r="J6" s="157">
        <v>2</v>
      </c>
      <c r="K6" s="157">
        <v>3</v>
      </c>
      <c r="L6" s="157">
        <v>4</v>
      </c>
      <c r="M6" s="157">
        <v>5</v>
      </c>
      <c r="N6" s="157" t="s">
        <v>134</v>
      </c>
      <c r="O6" s="157" t="s">
        <v>135</v>
      </c>
    </row>
    <row r="7" spans="1:15" x14ac:dyDescent="0.25">
      <c r="A7" s="174">
        <v>6</v>
      </c>
      <c r="B7" s="146"/>
      <c r="C7" s="146"/>
      <c r="D7" s="146"/>
      <c r="E7" s="397" t="s">
        <v>18</v>
      </c>
      <c r="F7" s="397"/>
      <c r="G7" s="397"/>
      <c r="H7" s="397"/>
      <c r="I7" s="397"/>
      <c r="J7" s="155">
        <f>J9+J14+J18+J23+J27</f>
        <v>595108.62000000011</v>
      </c>
      <c r="K7" s="155">
        <f>K9+K14+K18+K23</f>
        <v>676557.85999999987</v>
      </c>
      <c r="L7" s="155"/>
      <c r="M7" s="155">
        <f>M9+M14+M18+M23</f>
        <v>650580.23</v>
      </c>
      <c r="N7" s="155">
        <f>M7/J7*100</f>
        <v>109.3212580251316</v>
      </c>
      <c r="O7" s="175">
        <f>M7/K7*100</f>
        <v>96.160323966970111</v>
      </c>
    </row>
    <row r="8" spans="1:15" x14ac:dyDescent="0.25">
      <c r="A8" s="278"/>
      <c r="B8" s="279"/>
      <c r="C8" s="279"/>
      <c r="D8" s="279"/>
      <c r="E8" s="409"/>
      <c r="F8" s="409"/>
      <c r="G8" s="409"/>
      <c r="H8" s="409"/>
      <c r="I8" s="409"/>
      <c r="J8" s="280"/>
      <c r="K8" s="280"/>
      <c r="L8" s="280"/>
      <c r="M8" s="280"/>
      <c r="N8" s="280"/>
      <c r="O8" s="281"/>
    </row>
    <row r="9" spans="1:15" x14ac:dyDescent="0.25">
      <c r="A9" s="176">
        <v>63</v>
      </c>
      <c r="B9" s="82"/>
      <c r="C9" s="82"/>
      <c r="D9" s="82"/>
      <c r="E9" s="408" t="s">
        <v>19</v>
      </c>
      <c r="F9" s="408"/>
      <c r="G9" s="408"/>
      <c r="H9" s="408"/>
      <c r="I9" s="408"/>
      <c r="J9" s="83">
        <f>J10</f>
        <v>506733.39</v>
      </c>
      <c r="K9" s="83">
        <f>K10</f>
        <v>589555.69999999995</v>
      </c>
      <c r="L9" s="83"/>
      <c r="M9" s="83">
        <f>M10</f>
        <v>571482.12</v>
      </c>
      <c r="N9" s="83">
        <f>M9/J9*100</f>
        <v>112.77767190356253</v>
      </c>
      <c r="O9" s="177">
        <f>M9/K9*100</f>
        <v>96.934372782758288</v>
      </c>
    </row>
    <row r="10" spans="1:15" x14ac:dyDescent="0.25">
      <c r="A10" s="178"/>
      <c r="B10" s="20">
        <v>636</v>
      </c>
      <c r="C10" s="95"/>
      <c r="D10" s="18"/>
      <c r="E10" s="103" t="s">
        <v>62</v>
      </c>
      <c r="F10" s="103"/>
      <c r="G10" s="103"/>
      <c r="H10" s="103"/>
      <c r="I10" s="103"/>
      <c r="J10" s="22">
        <f>SUM(J11:J12)</f>
        <v>506733.39</v>
      </c>
      <c r="K10" s="22">
        <f>SUM(K11:K12)</f>
        <v>589555.69999999995</v>
      </c>
      <c r="L10" s="149"/>
      <c r="M10" s="22">
        <f>SUM(M11:M12)</f>
        <v>571482.12</v>
      </c>
      <c r="N10" s="21">
        <f>M10/J10*100</f>
        <v>112.77767190356253</v>
      </c>
      <c r="O10" s="180">
        <f>M10/K10*100</f>
        <v>96.934372782758288</v>
      </c>
    </row>
    <row r="11" spans="1:15" x14ac:dyDescent="0.25">
      <c r="A11" s="178"/>
      <c r="B11" s="18"/>
      <c r="C11" s="95">
        <v>6361</v>
      </c>
      <c r="D11" s="18"/>
      <c r="E11" s="95" t="s">
        <v>63</v>
      </c>
      <c r="F11" s="103"/>
      <c r="G11" s="103"/>
      <c r="H11" s="103"/>
      <c r="I11" s="103"/>
      <c r="J11" s="23">
        <v>502674.45</v>
      </c>
      <c r="K11" s="10">
        <v>589555.69999999995</v>
      </c>
      <c r="L11" s="150"/>
      <c r="M11" s="23">
        <v>568600.29</v>
      </c>
      <c r="N11" s="19">
        <f>M11/J11*100</f>
        <v>113.11501708511345</v>
      </c>
      <c r="O11" s="179">
        <f>M11/K11*100</f>
        <v>96.44555891835158</v>
      </c>
    </row>
    <row r="12" spans="1:15" x14ac:dyDescent="0.25">
      <c r="A12" s="342"/>
      <c r="B12" s="344"/>
      <c r="C12" s="341">
        <v>6362</v>
      </c>
      <c r="D12" s="344"/>
      <c r="E12" s="9" t="s">
        <v>229</v>
      </c>
      <c r="F12" s="233"/>
      <c r="G12" s="233"/>
      <c r="H12" s="233"/>
      <c r="I12" s="233"/>
      <c r="J12" s="345">
        <v>4058.94</v>
      </c>
      <c r="K12" s="10">
        <v>0</v>
      </c>
      <c r="L12" s="346"/>
      <c r="M12" s="345">
        <v>2881.83</v>
      </c>
      <c r="N12" s="301"/>
      <c r="O12" s="343"/>
    </row>
    <row r="13" spans="1:15" x14ac:dyDescent="0.25">
      <c r="A13" s="270"/>
      <c r="B13" s="271"/>
      <c r="C13" s="274"/>
      <c r="D13" s="271"/>
      <c r="E13" s="274"/>
      <c r="F13" s="275"/>
      <c r="G13" s="275"/>
      <c r="H13" s="274"/>
      <c r="I13" s="275"/>
      <c r="J13" s="276"/>
      <c r="K13" s="276"/>
      <c r="L13" s="276"/>
      <c r="M13" s="276"/>
      <c r="N13" s="276"/>
      <c r="O13" s="277"/>
    </row>
    <row r="14" spans="1:15" x14ac:dyDescent="0.25">
      <c r="A14" s="176">
        <v>64</v>
      </c>
      <c r="B14" s="81"/>
      <c r="C14" s="99"/>
      <c r="D14" s="81"/>
      <c r="E14" s="99" t="s">
        <v>20</v>
      </c>
      <c r="F14" s="265"/>
      <c r="G14" s="266"/>
      <c r="H14" s="266"/>
      <c r="I14" s="267"/>
      <c r="J14" s="84">
        <f>J15</f>
        <v>0</v>
      </c>
      <c r="K14" s="84">
        <f>K15</f>
        <v>1.33</v>
      </c>
      <c r="L14" s="84"/>
      <c r="M14" s="84">
        <f>M15</f>
        <v>0</v>
      </c>
      <c r="N14" s="84" t="e">
        <f>M14/J14*100</f>
        <v>#DIV/0!</v>
      </c>
      <c r="O14" s="182">
        <f>M14/K14*100</f>
        <v>0</v>
      </c>
    </row>
    <row r="15" spans="1:15" x14ac:dyDescent="0.25">
      <c r="A15" s="178"/>
      <c r="B15" s="20">
        <v>641</v>
      </c>
      <c r="C15" s="103"/>
      <c r="D15" s="20"/>
      <c r="E15" s="103" t="s">
        <v>21</v>
      </c>
      <c r="F15" s="103"/>
      <c r="G15" s="264"/>
      <c r="H15" s="233"/>
      <c r="I15" s="234"/>
      <c r="J15" s="21">
        <f>J16</f>
        <v>0</v>
      </c>
      <c r="K15" s="22">
        <f>K16</f>
        <v>1.33</v>
      </c>
      <c r="L15" s="149"/>
      <c r="M15" s="21">
        <f>M16</f>
        <v>0</v>
      </c>
      <c r="N15" s="22" t="e">
        <f>M15/J15*100</f>
        <v>#DIV/0!</v>
      </c>
      <c r="O15" s="183">
        <f>M15/K15*100</f>
        <v>0</v>
      </c>
    </row>
    <row r="16" spans="1:15" x14ac:dyDescent="0.25">
      <c r="A16" s="178"/>
      <c r="B16" s="20"/>
      <c r="C16" s="95">
        <v>6413</v>
      </c>
      <c r="D16" s="18"/>
      <c r="E16" s="95" t="s">
        <v>22</v>
      </c>
      <c r="F16" s="103"/>
      <c r="G16" s="264"/>
      <c r="H16" s="233"/>
      <c r="I16" s="234"/>
      <c r="J16" s="23"/>
      <c r="K16" s="23">
        <v>1.33</v>
      </c>
      <c r="L16" s="150"/>
      <c r="M16" s="23">
        <v>0</v>
      </c>
      <c r="N16" s="23" t="e">
        <f>M16/J16*100</f>
        <v>#DIV/0!</v>
      </c>
      <c r="O16" s="181">
        <f>M16/K16*100</f>
        <v>0</v>
      </c>
    </row>
    <row r="17" spans="1:15" x14ac:dyDescent="0.25">
      <c r="A17" s="270"/>
      <c r="B17" s="271"/>
      <c r="C17" s="274"/>
      <c r="D17" s="271"/>
      <c r="E17" s="407"/>
      <c r="F17" s="407"/>
      <c r="G17" s="407"/>
      <c r="H17" s="407"/>
      <c r="I17" s="407"/>
      <c r="J17" s="262"/>
      <c r="K17" s="262"/>
      <c r="L17" s="262"/>
      <c r="M17" s="262"/>
      <c r="N17" s="262"/>
      <c r="O17" s="272"/>
    </row>
    <row r="18" spans="1:15" x14ac:dyDescent="0.25">
      <c r="A18" s="395">
        <v>65</v>
      </c>
      <c r="B18" s="231"/>
      <c r="C18" s="231"/>
      <c r="D18" s="231"/>
      <c r="E18" s="402" t="s">
        <v>223</v>
      </c>
      <c r="F18" s="402"/>
      <c r="G18" s="402"/>
      <c r="H18" s="402"/>
      <c r="I18" s="402"/>
      <c r="J18" s="375">
        <f>J20</f>
        <v>2678.34</v>
      </c>
      <c r="K18" s="375">
        <f>K20</f>
        <v>7450</v>
      </c>
      <c r="L18" s="235"/>
      <c r="M18" s="375">
        <f>M20</f>
        <v>525</v>
      </c>
      <c r="N18" s="375">
        <f>M18/J18*100</f>
        <v>19.601693586325858</v>
      </c>
      <c r="O18" s="376">
        <f>M18/K18*100</f>
        <v>7.0469798657718119</v>
      </c>
    </row>
    <row r="19" spans="1:15" x14ac:dyDescent="0.25">
      <c r="A19" s="395"/>
      <c r="B19" s="232"/>
      <c r="C19" s="232"/>
      <c r="D19" s="232"/>
      <c r="E19" s="402"/>
      <c r="F19" s="402"/>
      <c r="G19" s="402"/>
      <c r="H19" s="402"/>
      <c r="I19" s="402"/>
      <c r="J19" s="375"/>
      <c r="K19" s="375"/>
      <c r="L19" s="236"/>
      <c r="M19" s="375"/>
      <c r="N19" s="375"/>
      <c r="O19" s="376"/>
    </row>
    <row r="20" spans="1:15" x14ac:dyDescent="0.25">
      <c r="A20" s="178"/>
      <c r="B20" s="20">
        <v>652</v>
      </c>
      <c r="C20" s="20"/>
      <c r="D20" s="20"/>
      <c r="E20" s="398" t="s">
        <v>227</v>
      </c>
      <c r="F20" s="398"/>
      <c r="G20" s="398"/>
      <c r="H20" s="398"/>
      <c r="I20" s="398"/>
      <c r="J20" s="21">
        <f>J21</f>
        <v>2678.34</v>
      </c>
      <c r="K20" s="21">
        <f>K21</f>
        <v>7450</v>
      </c>
      <c r="L20" s="151"/>
      <c r="M20" s="21">
        <f>M21</f>
        <v>525</v>
      </c>
      <c r="N20" s="21">
        <f t="shared" ref="N20:N21" si="0">M20/J20*100</f>
        <v>19.601693586325858</v>
      </c>
      <c r="O20" s="180">
        <f t="shared" ref="O20:O21" si="1">M20/K20*100</f>
        <v>7.0469798657718119</v>
      </c>
    </row>
    <row r="21" spans="1:15" x14ac:dyDescent="0.25">
      <c r="A21" s="178"/>
      <c r="B21" s="20"/>
      <c r="C21" s="95">
        <v>6526</v>
      </c>
      <c r="D21" s="20"/>
      <c r="E21" s="9" t="s">
        <v>228</v>
      </c>
      <c r="F21" s="264"/>
      <c r="G21" s="233"/>
      <c r="H21" s="233"/>
      <c r="I21" s="233"/>
      <c r="J21" s="19">
        <v>2678.34</v>
      </c>
      <c r="K21" s="10">
        <v>7450</v>
      </c>
      <c r="L21" s="148"/>
      <c r="M21" s="19">
        <v>525</v>
      </c>
      <c r="N21" s="19">
        <f t="shared" si="0"/>
        <v>19.601693586325858</v>
      </c>
      <c r="O21" s="179">
        <f t="shared" si="1"/>
        <v>7.0469798657718119</v>
      </c>
    </row>
    <row r="22" spans="1:15" x14ac:dyDescent="0.25">
      <c r="A22" s="270"/>
      <c r="B22" s="273"/>
      <c r="C22" s="274"/>
      <c r="D22" s="273"/>
      <c r="E22" s="274"/>
      <c r="F22" s="275"/>
      <c r="G22" s="275"/>
      <c r="H22" s="275"/>
      <c r="I22" s="275"/>
      <c r="J22" s="262"/>
      <c r="K22" s="262"/>
      <c r="L22" s="262"/>
      <c r="M22" s="262"/>
      <c r="N22" s="262"/>
      <c r="O22" s="272"/>
    </row>
    <row r="23" spans="1:15" x14ac:dyDescent="0.25">
      <c r="A23" s="176">
        <v>67</v>
      </c>
      <c r="B23" s="82"/>
      <c r="C23" s="82"/>
      <c r="D23" s="82"/>
      <c r="E23" s="408" t="s">
        <v>128</v>
      </c>
      <c r="F23" s="408"/>
      <c r="G23" s="408"/>
      <c r="H23" s="408"/>
      <c r="I23" s="408"/>
      <c r="J23" s="83">
        <f>J24</f>
        <v>84067.72</v>
      </c>
      <c r="K23" s="83">
        <f>K24</f>
        <v>79550.83</v>
      </c>
      <c r="L23" s="83"/>
      <c r="M23" s="83">
        <f>M24</f>
        <v>78573.11</v>
      </c>
      <c r="N23" s="83">
        <f>M23/J23*100</f>
        <v>93.464066826125418</v>
      </c>
      <c r="O23" s="177">
        <f t="shared" ref="O23" si="2">M23/K23*100</f>
        <v>98.770949341446212</v>
      </c>
    </row>
    <row r="24" spans="1:15" x14ac:dyDescent="0.25">
      <c r="A24" s="178"/>
      <c r="B24" s="20">
        <v>671</v>
      </c>
      <c r="C24" s="211"/>
      <c r="D24" s="20"/>
      <c r="E24" s="230" t="s">
        <v>23</v>
      </c>
      <c r="F24" s="233"/>
      <c r="G24" s="233"/>
      <c r="H24" s="233"/>
      <c r="I24" s="233"/>
      <c r="J24" s="21">
        <f>J25</f>
        <v>84067.72</v>
      </c>
      <c r="K24" s="21">
        <f>K25</f>
        <v>79550.83</v>
      </c>
      <c r="L24" s="151"/>
      <c r="M24" s="21">
        <f>M25</f>
        <v>78573.11</v>
      </c>
      <c r="N24" s="21">
        <f>M24/J24*100</f>
        <v>93.464066826125418</v>
      </c>
      <c r="O24" s="180">
        <f>M24/K24*100</f>
        <v>98.770949341446212</v>
      </c>
    </row>
    <row r="25" spans="1:15" x14ac:dyDescent="0.25">
      <c r="A25" s="178"/>
      <c r="B25" s="20"/>
      <c r="C25" s="211">
        <v>6711</v>
      </c>
      <c r="D25" s="20"/>
      <c r="E25" s="230" t="s">
        <v>23</v>
      </c>
      <c r="F25" s="233"/>
      <c r="G25" s="233"/>
      <c r="H25" s="233"/>
      <c r="I25" s="233"/>
      <c r="J25" s="19">
        <v>84067.72</v>
      </c>
      <c r="K25" s="13">
        <v>79550.83</v>
      </c>
      <c r="L25" s="148"/>
      <c r="M25" s="19">
        <v>78573.11</v>
      </c>
      <c r="N25" s="19">
        <f>M25/J25*100</f>
        <v>93.464066826125418</v>
      </c>
      <c r="O25" s="179">
        <f>M25/K25*100</f>
        <v>98.770949341446212</v>
      </c>
    </row>
    <row r="26" spans="1:15" s="354" customFormat="1" x14ac:dyDescent="0.25">
      <c r="A26" s="347"/>
      <c r="B26" s="348"/>
      <c r="C26" s="349"/>
      <c r="D26" s="348"/>
      <c r="E26" s="349"/>
      <c r="F26" s="350"/>
      <c r="G26" s="350"/>
      <c r="H26" s="350"/>
      <c r="I26" s="350"/>
      <c r="J26" s="351"/>
      <c r="K26" s="352"/>
      <c r="L26" s="353"/>
      <c r="M26" s="351"/>
      <c r="N26" s="19" t="e">
        <f t="shared" ref="N26:N27" si="3">M26/J26*100</f>
        <v>#DIV/0!</v>
      </c>
      <c r="O26" s="179" t="e">
        <f t="shared" ref="O26:O27" si="4">M26/K26*100</f>
        <v>#DIV/0!</v>
      </c>
    </row>
    <row r="27" spans="1:15" s="361" customFormat="1" x14ac:dyDescent="0.25">
      <c r="A27" s="355">
        <v>68</v>
      </c>
      <c r="B27" s="356"/>
      <c r="C27" s="356"/>
      <c r="D27" s="356"/>
      <c r="E27" s="412" t="s">
        <v>230</v>
      </c>
      <c r="F27" s="412"/>
      <c r="G27" s="412"/>
      <c r="H27" s="412"/>
      <c r="I27" s="412"/>
      <c r="J27" s="357">
        <v>1629.17</v>
      </c>
      <c r="K27" s="357">
        <v>0</v>
      </c>
      <c r="L27" s="358"/>
      <c r="M27" s="357">
        <v>0</v>
      </c>
      <c r="N27" s="359">
        <f t="shared" si="3"/>
        <v>0</v>
      </c>
      <c r="O27" s="360" t="e">
        <f t="shared" si="4"/>
        <v>#DIV/0!</v>
      </c>
    </row>
    <row r="28" spans="1:15" s="367" customFormat="1" x14ac:dyDescent="0.25">
      <c r="A28" s="362"/>
      <c r="B28" s="363">
        <v>683</v>
      </c>
      <c r="C28" s="363"/>
      <c r="D28" s="363"/>
      <c r="E28" s="364" t="s">
        <v>230</v>
      </c>
      <c r="F28" s="364"/>
      <c r="G28" s="364"/>
      <c r="H28" s="364"/>
      <c r="I28" s="364"/>
      <c r="J28" s="365">
        <v>1627.17</v>
      </c>
      <c r="K28" s="365">
        <v>0</v>
      </c>
      <c r="L28" s="353"/>
      <c r="M28" s="365">
        <v>0</v>
      </c>
      <c r="N28" s="365">
        <v>0</v>
      </c>
      <c r="O28" s="366">
        <v>0</v>
      </c>
    </row>
    <row r="29" spans="1:15" s="367" customFormat="1" x14ac:dyDescent="0.25">
      <c r="A29" s="362"/>
      <c r="B29" s="363"/>
      <c r="C29" s="363">
        <v>68311</v>
      </c>
      <c r="D29" s="363"/>
      <c r="E29" s="364" t="s">
        <v>230</v>
      </c>
      <c r="F29" s="364"/>
      <c r="G29" s="364"/>
      <c r="H29" s="364"/>
      <c r="I29" s="364"/>
      <c r="J29" s="365">
        <v>1627.17</v>
      </c>
      <c r="K29" s="365">
        <v>0</v>
      </c>
      <c r="L29" s="353"/>
      <c r="M29" s="365">
        <v>0</v>
      </c>
      <c r="N29" s="365">
        <v>0</v>
      </c>
      <c r="O29" s="366">
        <v>0</v>
      </c>
    </row>
    <row r="30" spans="1:15" x14ac:dyDescent="0.25">
      <c r="A30" s="282"/>
      <c r="B30" s="283"/>
      <c r="C30" s="283"/>
      <c r="D30" s="283"/>
      <c r="E30" s="401"/>
      <c r="F30" s="401"/>
      <c r="G30" s="401"/>
      <c r="H30" s="401"/>
      <c r="I30" s="401"/>
      <c r="J30" s="284"/>
      <c r="K30" s="284"/>
      <c r="L30" s="284"/>
      <c r="M30" s="284"/>
      <c r="N30" s="284"/>
      <c r="O30" s="285"/>
    </row>
    <row r="31" spans="1:15" x14ac:dyDescent="0.25">
      <c r="A31" s="184"/>
      <c r="B31" s="85"/>
      <c r="C31" s="85"/>
      <c r="D31" s="85"/>
      <c r="E31" s="399" t="s">
        <v>85</v>
      </c>
      <c r="F31" s="400"/>
      <c r="G31" s="400"/>
      <c r="H31" s="400"/>
      <c r="I31" s="400"/>
      <c r="J31" s="86">
        <f>J32+J94</f>
        <v>593315.33000000007</v>
      </c>
      <c r="K31" s="86">
        <f>K32+K94</f>
        <v>0</v>
      </c>
      <c r="L31" s="86"/>
      <c r="M31" s="86">
        <f>M32+M94</f>
        <v>648500.11</v>
      </c>
      <c r="N31" s="87">
        <f>M31/J31*100</f>
        <v>109.30108783806412</v>
      </c>
      <c r="O31" s="185" t="e">
        <f>M31/K31*100</f>
        <v>#DIV/0!</v>
      </c>
    </row>
    <row r="32" spans="1:15" x14ac:dyDescent="0.25">
      <c r="A32" s="186">
        <v>3</v>
      </c>
      <c r="B32" s="101"/>
      <c r="C32" s="101"/>
      <c r="D32" s="101"/>
      <c r="E32" s="411" t="s">
        <v>24</v>
      </c>
      <c r="F32" s="411"/>
      <c r="G32" s="411"/>
      <c r="H32" s="411"/>
      <c r="I32" s="411"/>
      <c r="J32" s="80">
        <f>J34+J44+J79+J85+J89</f>
        <v>589216.05000000005</v>
      </c>
      <c r="K32" s="80">
        <f>SUM(K34+K44+K79+K85+K89)</f>
        <v>0</v>
      </c>
      <c r="L32" s="80"/>
      <c r="M32" s="80">
        <f>SUM(M34+M44+M79+M85+M89)</f>
        <v>647294.93999999994</v>
      </c>
      <c r="N32" s="79">
        <f>M32/J32*100</f>
        <v>109.85697691025219</v>
      </c>
      <c r="O32" s="187" t="e">
        <f>M32/K32*100</f>
        <v>#DIV/0!</v>
      </c>
    </row>
    <row r="33" spans="1:15" x14ac:dyDescent="0.25">
      <c r="A33" s="286"/>
      <c r="B33" s="283"/>
      <c r="C33" s="283"/>
      <c r="D33" s="283"/>
      <c r="E33" s="396"/>
      <c r="F33" s="396"/>
      <c r="G33" s="396"/>
      <c r="H33" s="396"/>
      <c r="I33" s="396"/>
      <c r="J33" s="287"/>
      <c r="K33" s="287"/>
      <c r="L33" s="287"/>
      <c r="M33" s="287"/>
      <c r="N33" s="287"/>
      <c r="O33" s="288"/>
    </row>
    <row r="34" spans="1:15" x14ac:dyDescent="0.25">
      <c r="A34" s="188">
        <v>31</v>
      </c>
      <c r="B34" s="88" t="s">
        <v>25</v>
      </c>
      <c r="C34" s="88"/>
      <c r="D34" s="88"/>
      <c r="E34" s="389" t="s">
        <v>26</v>
      </c>
      <c r="F34" s="389"/>
      <c r="G34" s="389"/>
      <c r="H34" s="389"/>
      <c r="I34" s="389"/>
      <c r="J34" s="84">
        <f>SUM(J35+J38+J41)</f>
        <v>452489.98</v>
      </c>
      <c r="K34" s="84"/>
      <c r="L34" s="84"/>
      <c r="M34" s="84">
        <f>M35+M38+M41</f>
        <v>513041.43</v>
      </c>
      <c r="N34" s="83">
        <f>M34/J34*100</f>
        <v>113.38183223416351</v>
      </c>
      <c r="O34" s="182" t="e">
        <f>M34/K34*100</f>
        <v>#DIV/0!</v>
      </c>
    </row>
    <row r="35" spans="1:15" x14ac:dyDescent="0.25">
      <c r="A35" s="189"/>
      <c r="B35" s="25">
        <v>311</v>
      </c>
      <c r="C35" s="24"/>
      <c r="D35" s="24"/>
      <c r="E35" s="380" t="s">
        <v>27</v>
      </c>
      <c r="F35" s="381"/>
      <c r="G35" s="381"/>
      <c r="H35" s="381"/>
      <c r="I35" s="381"/>
      <c r="J35" s="22">
        <f>J36</f>
        <v>375192.61</v>
      </c>
      <c r="K35" s="253"/>
      <c r="L35" s="149"/>
      <c r="M35" s="22">
        <f>M36</f>
        <v>419360.08</v>
      </c>
      <c r="N35" s="21">
        <f>M35/J35*100</f>
        <v>111.77194561481369</v>
      </c>
      <c r="O35" s="254"/>
    </row>
    <row r="36" spans="1:15" x14ac:dyDescent="0.25">
      <c r="A36" s="189"/>
      <c r="B36" s="24"/>
      <c r="C36" s="96">
        <v>3111</v>
      </c>
      <c r="D36" s="26"/>
      <c r="E36" s="377" t="s">
        <v>28</v>
      </c>
      <c r="F36" s="377"/>
      <c r="G36" s="377"/>
      <c r="H36" s="377"/>
      <c r="I36" s="377"/>
      <c r="J36" s="23">
        <v>375192.61</v>
      </c>
      <c r="K36" s="252"/>
      <c r="L36" s="150"/>
      <c r="M36" s="23">
        <v>419360.08</v>
      </c>
      <c r="N36" s="19">
        <f>M36/J36*100</f>
        <v>111.77194561481369</v>
      </c>
      <c r="O36" s="255"/>
    </row>
    <row r="37" spans="1:15" x14ac:dyDescent="0.25">
      <c r="A37" s="291"/>
      <c r="B37" s="292"/>
      <c r="C37" s="259"/>
      <c r="D37" s="260"/>
      <c r="E37" s="378"/>
      <c r="F37" s="378"/>
      <c r="G37" s="378"/>
      <c r="H37" s="378"/>
      <c r="I37" s="378"/>
      <c r="J37" s="276"/>
      <c r="K37" s="276"/>
      <c r="L37" s="276"/>
      <c r="M37" s="276"/>
      <c r="N37" s="290"/>
      <c r="O37" s="277"/>
    </row>
    <row r="38" spans="1:15" x14ac:dyDescent="0.25">
      <c r="A38" s="189"/>
      <c r="B38" s="25">
        <v>312</v>
      </c>
      <c r="C38" s="96"/>
      <c r="D38" s="24"/>
      <c r="E38" s="386" t="s">
        <v>29</v>
      </c>
      <c r="F38" s="386"/>
      <c r="G38" s="386"/>
      <c r="H38" s="386"/>
      <c r="I38" s="386"/>
      <c r="J38" s="22">
        <f>J39</f>
        <v>15364.79</v>
      </c>
      <c r="K38" s="253"/>
      <c r="L38" s="149"/>
      <c r="M38" s="22">
        <f>M39</f>
        <v>24228.79</v>
      </c>
      <c r="N38" s="21">
        <f>M38/J38*100</f>
        <v>157.69034266006889</v>
      </c>
      <c r="O38" s="254"/>
    </row>
    <row r="39" spans="1:15" x14ac:dyDescent="0.25">
      <c r="A39" s="189"/>
      <c r="B39" s="24"/>
      <c r="C39" s="96">
        <v>3121</v>
      </c>
      <c r="D39" s="26"/>
      <c r="E39" s="377" t="s">
        <v>29</v>
      </c>
      <c r="F39" s="377"/>
      <c r="G39" s="377"/>
      <c r="H39" s="377"/>
      <c r="I39" s="377"/>
      <c r="J39" s="23">
        <v>15364.79</v>
      </c>
      <c r="K39" s="252"/>
      <c r="L39" s="150"/>
      <c r="M39" s="23">
        <v>24228.79</v>
      </c>
      <c r="N39" s="19">
        <f>M39/J39*100</f>
        <v>157.69034266006889</v>
      </c>
      <c r="O39" s="255"/>
    </row>
    <row r="40" spans="1:15" x14ac:dyDescent="0.25">
      <c r="A40" s="189"/>
      <c r="B40" s="292"/>
      <c r="C40" s="259"/>
      <c r="D40" s="260"/>
      <c r="E40" s="378"/>
      <c r="F40" s="378"/>
      <c r="G40" s="378"/>
      <c r="H40" s="378"/>
      <c r="I40" s="378"/>
      <c r="J40" s="276"/>
      <c r="K40" s="276"/>
      <c r="L40" s="276"/>
      <c r="M40" s="276"/>
      <c r="N40" s="290"/>
      <c r="O40" s="277"/>
    </row>
    <row r="41" spans="1:15" x14ac:dyDescent="0.25">
      <c r="A41" s="189"/>
      <c r="B41" s="25">
        <v>313</v>
      </c>
      <c r="C41" s="96"/>
      <c r="D41" s="24"/>
      <c r="E41" s="386" t="s">
        <v>30</v>
      </c>
      <c r="F41" s="386"/>
      <c r="G41" s="386"/>
      <c r="H41" s="386"/>
      <c r="I41" s="386"/>
      <c r="J41" s="22">
        <f>SUM(J42:J42)</f>
        <v>61932.58</v>
      </c>
      <c r="K41" s="253"/>
      <c r="L41" s="149"/>
      <c r="M41" s="22">
        <f>SUM(M42:M42)</f>
        <v>69452.56</v>
      </c>
      <c r="N41" s="21">
        <f>M41/J41*100</f>
        <v>112.14220366727818</v>
      </c>
      <c r="O41" s="254"/>
    </row>
    <row r="42" spans="1:15" x14ac:dyDescent="0.25">
      <c r="A42" s="189"/>
      <c r="B42" s="24"/>
      <c r="C42" s="96">
        <v>3132</v>
      </c>
      <c r="D42" s="26"/>
      <c r="E42" s="377" t="s">
        <v>31</v>
      </c>
      <c r="F42" s="377"/>
      <c r="G42" s="377"/>
      <c r="H42" s="377"/>
      <c r="I42" s="377"/>
      <c r="J42" s="23">
        <v>61932.58</v>
      </c>
      <c r="K42" s="252"/>
      <c r="L42" s="150"/>
      <c r="M42" s="23">
        <v>69452.56</v>
      </c>
      <c r="N42" s="19">
        <f>M42/J42*100</f>
        <v>112.14220366727818</v>
      </c>
      <c r="O42" s="255"/>
    </row>
    <row r="43" spans="1:15" x14ac:dyDescent="0.25">
      <c r="A43" s="293"/>
      <c r="B43" s="260"/>
      <c r="C43" s="259"/>
      <c r="D43" s="260"/>
      <c r="E43" s="259"/>
      <c r="F43" s="259"/>
      <c r="G43" s="259"/>
      <c r="H43" s="259"/>
      <c r="I43" s="259"/>
      <c r="J43" s="276"/>
      <c r="K43" s="276"/>
      <c r="L43" s="276"/>
      <c r="M43" s="276"/>
      <c r="N43" s="276"/>
      <c r="O43" s="277"/>
    </row>
    <row r="44" spans="1:15" x14ac:dyDescent="0.25">
      <c r="A44" s="188">
        <v>32</v>
      </c>
      <c r="B44" s="98"/>
      <c r="C44" s="100"/>
      <c r="D44" s="98"/>
      <c r="E44" s="387" t="s">
        <v>32</v>
      </c>
      <c r="F44" s="387"/>
      <c r="G44" s="387"/>
      <c r="H44" s="387"/>
      <c r="I44" s="387"/>
      <c r="J44" s="84">
        <f>J45+J51+J59+J70</f>
        <v>133863.37</v>
      </c>
      <c r="K44" s="84"/>
      <c r="L44" s="84"/>
      <c r="M44" s="84">
        <f>M45+M51+M59+M70</f>
        <v>131212.76</v>
      </c>
      <c r="N44" s="83">
        <f t="shared" ref="N44:N49" si="5">M44/J44*100</f>
        <v>98.019913886823574</v>
      </c>
      <c r="O44" s="182" t="e">
        <f>M44/K44*100</f>
        <v>#DIV/0!</v>
      </c>
    </row>
    <row r="45" spans="1:15" x14ac:dyDescent="0.25">
      <c r="A45" s="189"/>
      <c r="B45" s="25">
        <v>321</v>
      </c>
      <c r="C45" s="96"/>
      <c r="D45" s="24"/>
      <c r="E45" s="386" t="s">
        <v>33</v>
      </c>
      <c r="F45" s="386"/>
      <c r="G45" s="386"/>
      <c r="H45" s="386"/>
      <c r="I45" s="386"/>
      <c r="J45" s="22">
        <f>SUM(J46:J49)</f>
        <v>44729.880000000005</v>
      </c>
      <c r="K45" s="253"/>
      <c r="L45" s="253"/>
      <c r="M45" s="22">
        <f>M46+M47+M48+M49</f>
        <v>43885.26</v>
      </c>
      <c r="N45" s="21">
        <f t="shared" si="5"/>
        <v>98.111732023425944</v>
      </c>
      <c r="O45" s="254"/>
    </row>
    <row r="46" spans="1:15" x14ac:dyDescent="0.25">
      <c r="A46" s="189"/>
      <c r="B46" s="24"/>
      <c r="C46" s="96">
        <v>3211</v>
      </c>
      <c r="D46" s="26"/>
      <c r="E46" s="377" t="s">
        <v>34</v>
      </c>
      <c r="F46" s="377"/>
      <c r="G46" s="377"/>
      <c r="H46" s="377"/>
      <c r="I46" s="377"/>
      <c r="J46" s="23">
        <v>424.71</v>
      </c>
      <c r="K46" s="252"/>
      <c r="L46" s="252"/>
      <c r="M46" s="23">
        <v>378.54</v>
      </c>
      <c r="N46" s="23">
        <f t="shared" si="5"/>
        <v>89.129052765416404</v>
      </c>
      <c r="O46" s="255"/>
    </row>
    <row r="47" spans="1:15" x14ac:dyDescent="0.25">
      <c r="A47" s="189"/>
      <c r="B47" s="24"/>
      <c r="C47" s="96">
        <v>3212</v>
      </c>
      <c r="D47" s="26"/>
      <c r="E47" s="384" t="s">
        <v>14</v>
      </c>
      <c r="F47" s="385"/>
      <c r="G47" s="385"/>
      <c r="H47" s="385"/>
      <c r="I47" s="385"/>
      <c r="J47" s="23">
        <v>44220.23</v>
      </c>
      <c r="K47" s="252"/>
      <c r="L47" s="252"/>
      <c r="M47" s="23">
        <v>43143.6</v>
      </c>
      <c r="N47" s="23">
        <f t="shared" si="5"/>
        <v>97.565299863885812</v>
      </c>
      <c r="O47" s="255"/>
    </row>
    <row r="48" spans="1:15" x14ac:dyDescent="0.25">
      <c r="A48" s="189"/>
      <c r="B48" s="24"/>
      <c r="C48" s="96">
        <v>3213</v>
      </c>
      <c r="D48" s="26"/>
      <c r="E48" s="377" t="s">
        <v>35</v>
      </c>
      <c r="F48" s="377"/>
      <c r="G48" s="377"/>
      <c r="H48" s="377"/>
      <c r="I48" s="377"/>
      <c r="J48" s="23">
        <v>9.2899999999999991</v>
      </c>
      <c r="K48" s="252"/>
      <c r="L48" s="252"/>
      <c r="M48" s="23">
        <v>80</v>
      </c>
      <c r="N48" s="23">
        <f t="shared" si="5"/>
        <v>861.14101184068909</v>
      </c>
      <c r="O48" s="255"/>
    </row>
    <row r="49" spans="1:15" x14ac:dyDescent="0.25">
      <c r="A49" s="189"/>
      <c r="B49" s="24"/>
      <c r="C49" s="96">
        <v>3214</v>
      </c>
      <c r="D49" s="26"/>
      <c r="E49" s="377" t="s">
        <v>127</v>
      </c>
      <c r="F49" s="377"/>
      <c r="G49" s="377"/>
      <c r="H49" s="377"/>
      <c r="I49" s="377"/>
      <c r="J49" s="23">
        <v>75.650000000000006</v>
      </c>
      <c r="K49" s="252"/>
      <c r="L49" s="252"/>
      <c r="M49" s="23">
        <v>283.12</v>
      </c>
      <c r="N49" s="23">
        <f t="shared" si="5"/>
        <v>374.24983476536681</v>
      </c>
      <c r="O49" s="255"/>
    </row>
    <row r="50" spans="1:15" x14ac:dyDescent="0.25">
      <c r="A50" s="189"/>
      <c r="B50" s="292"/>
      <c r="C50" s="259"/>
      <c r="D50" s="260"/>
      <c r="E50" s="378"/>
      <c r="F50" s="378"/>
      <c r="G50" s="378"/>
      <c r="H50" s="378"/>
      <c r="I50" s="378"/>
      <c r="J50" s="276"/>
      <c r="K50" s="276"/>
      <c r="L50" s="276"/>
      <c r="M50" s="276"/>
      <c r="N50" s="276"/>
      <c r="O50" s="277"/>
    </row>
    <row r="51" spans="1:15" x14ac:dyDescent="0.25">
      <c r="A51" s="189"/>
      <c r="B51" s="25">
        <v>322</v>
      </c>
      <c r="C51" s="96"/>
      <c r="D51" s="24"/>
      <c r="E51" s="386" t="s">
        <v>36</v>
      </c>
      <c r="F51" s="386"/>
      <c r="G51" s="386"/>
      <c r="H51" s="386"/>
      <c r="I51" s="386"/>
      <c r="J51" s="22">
        <f>SUM(J52:J57)</f>
        <v>18736.899999999998</v>
      </c>
      <c r="K51" s="253"/>
      <c r="L51" s="253"/>
      <c r="M51" s="22">
        <f>SUM(M52:M57)</f>
        <v>24500.159999999996</v>
      </c>
      <c r="N51" s="21">
        <f t="shared" ref="N51:N57" si="6">M51/J51*100</f>
        <v>130.75887686863888</v>
      </c>
      <c r="O51" s="254"/>
    </row>
    <row r="52" spans="1:15" x14ac:dyDescent="0.25">
      <c r="A52" s="189"/>
      <c r="B52" s="24"/>
      <c r="C52" s="96">
        <v>3221</v>
      </c>
      <c r="D52" s="26"/>
      <c r="E52" s="377" t="s">
        <v>37</v>
      </c>
      <c r="F52" s="377"/>
      <c r="G52" s="377"/>
      <c r="H52" s="377"/>
      <c r="I52" s="377"/>
      <c r="J52" s="23">
        <v>5236.54</v>
      </c>
      <c r="K52" s="252"/>
      <c r="L52" s="252"/>
      <c r="M52" s="23">
        <v>4014.22</v>
      </c>
      <c r="N52" s="23">
        <f t="shared" si="6"/>
        <v>76.657869509256102</v>
      </c>
      <c r="O52" s="255"/>
    </row>
    <row r="53" spans="1:15" x14ac:dyDescent="0.25">
      <c r="A53" s="189"/>
      <c r="B53" s="24"/>
      <c r="C53" s="96">
        <v>3222</v>
      </c>
      <c r="D53" s="26"/>
      <c r="E53" s="384" t="s">
        <v>38</v>
      </c>
      <c r="F53" s="385"/>
      <c r="G53" s="385"/>
      <c r="H53" s="385"/>
      <c r="I53" s="385"/>
      <c r="J53" s="23">
        <v>3054.18</v>
      </c>
      <c r="K53" s="252"/>
      <c r="L53" s="252"/>
      <c r="M53" s="23">
        <v>11550.41</v>
      </c>
      <c r="N53" s="23">
        <f t="shared" si="6"/>
        <v>378.18366959380262</v>
      </c>
      <c r="O53" s="255"/>
    </row>
    <row r="54" spans="1:15" x14ac:dyDescent="0.25">
      <c r="A54" s="189"/>
      <c r="B54" s="24"/>
      <c r="C54" s="96">
        <v>3223</v>
      </c>
      <c r="D54" s="26"/>
      <c r="E54" s="377" t="s">
        <v>39</v>
      </c>
      <c r="F54" s="377"/>
      <c r="G54" s="377"/>
      <c r="H54" s="377"/>
      <c r="I54" s="377"/>
      <c r="J54" s="23">
        <v>8638.06</v>
      </c>
      <c r="K54" s="252"/>
      <c r="L54" s="252"/>
      <c r="M54" s="23">
        <v>6861.49</v>
      </c>
      <c r="N54" s="23">
        <f t="shared" si="6"/>
        <v>79.433229220449959</v>
      </c>
      <c r="O54" s="255"/>
    </row>
    <row r="55" spans="1:15" x14ac:dyDescent="0.25">
      <c r="A55" s="189"/>
      <c r="B55" s="24"/>
      <c r="C55" s="96">
        <v>3224</v>
      </c>
      <c r="D55" s="26"/>
      <c r="E55" s="377" t="s">
        <v>40</v>
      </c>
      <c r="F55" s="377"/>
      <c r="G55" s="377"/>
      <c r="H55" s="377"/>
      <c r="I55" s="377"/>
      <c r="J55" s="23">
        <v>1087.3900000000001</v>
      </c>
      <c r="K55" s="252"/>
      <c r="L55" s="252"/>
      <c r="M55" s="23">
        <v>553.76</v>
      </c>
      <c r="N55" s="23">
        <f t="shared" si="6"/>
        <v>50.925610866386485</v>
      </c>
      <c r="O55" s="255"/>
    </row>
    <row r="56" spans="1:15" x14ac:dyDescent="0.25">
      <c r="A56" s="189"/>
      <c r="B56" s="24"/>
      <c r="C56" s="96">
        <v>3225</v>
      </c>
      <c r="D56" s="26"/>
      <c r="E56" s="377" t="s">
        <v>41</v>
      </c>
      <c r="F56" s="377"/>
      <c r="G56" s="377"/>
      <c r="H56" s="377"/>
      <c r="I56" s="377"/>
      <c r="J56" s="23">
        <v>572.36</v>
      </c>
      <c r="K56" s="252"/>
      <c r="L56" s="252"/>
      <c r="M56" s="23">
        <v>1468.5</v>
      </c>
      <c r="N56" s="23">
        <f t="shared" si="6"/>
        <v>256.56929205395204</v>
      </c>
      <c r="O56" s="255"/>
    </row>
    <row r="57" spans="1:15" x14ac:dyDescent="0.25">
      <c r="A57" s="189"/>
      <c r="B57" s="24"/>
      <c r="C57" s="96">
        <v>3227</v>
      </c>
      <c r="D57" s="26"/>
      <c r="E57" s="96" t="s">
        <v>129</v>
      </c>
      <c r="F57" s="96"/>
      <c r="G57" s="96"/>
      <c r="H57" s="258"/>
      <c r="I57" s="238"/>
      <c r="J57" s="23">
        <v>148.37</v>
      </c>
      <c r="K57" s="252"/>
      <c r="L57" s="252"/>
      <c r="M57" s="23">
        <v>51.78</v>
      </c>
      <c r="N57" s="23">
        <f t="shared" si="6"/>
        <v>34.899238390510213</v>
      </c>
      <c r="O57" s="255"/>
    </row>
    <row r="58" spans="1:15" x14ac:dyDescent="0.25">
      <c r="A58" s="189"/>
      <c r="B58" s="292"/>
      <c r="C58" s="259"/>
      <c r="D58" s="260"/>
      <c r="E58" s="378"/>
      <c r="F58" s="378"/>
      <c r="G58" s="378"/>
      <c r="H58" s="378"/>
      <c r="I58" s="378"/>
      <c r="J58" s="276"/>
      <c r="K58" s="276"/>
      <c r="L58" s="276"/>
      <c r="M58" s="276"/>
      <c r="N58" s="276"/>
      <c r="O58" s="277"/>
    </row>
    <row r="59" spans="1:15" x14ac:dyDescent="0.25">
      <c r="A59" s="189"/>
      <c r="B59" s="25">
        <v>323</v>
      </c>
      <c r="C59" s="96"/>
      <c r="D59" s="24"/>
      <c r="E59" s="386" t="s">
        <v>42</v>
      </c>
      <c r="F59" s="386"/>
      <c r="G59" s="386"/>
      <c r="H59" s="386"/>
      <c r="I59" s="386"/>
      <c r="J59" s="22">
        <f>SUM(J60:J68)</f>
        <v>65261.240000000005</v>
      </c>
      <c r="K59" s="253"/>
      <c r="L59" s="253"/>
      <c r="M59" s="22">
        <f>SUM(M60:M68)</f>
        <v>59211.86</v>
      </c>
      <c r="N59" s="22">
        <f>M59/J59*100</f>
        <v>90.730516306463059</v>
      </c>
      <c r="O59" s="254"/>
    </row>
    <row r="60" spans="1:15" x14ac:dyDescent="0.25">
      <c r="A60" s="189"/>
      <c r="B60" s="24"/>
      <c r="C60" s="96">
        <v>3231</v>
      </c>
      <c r="D60" s="26"/>
      <c r="E60" s="377" t="s">
        <v>43</v>
      </c>
      <c r="F60" s="377"/>
      <c r="G60" s="377"/>
      <c r="H60" s="377"/>
      <c r="I60" s="377"/>
      <c r="J60" s="23">
        <v>52641.86</v>
      </c>
      <c r="K60" s="252"/>
      <c r="L60" s="252"/>
      <c r="M60" s="23">
        <v>49367.9</v>
      </c>
      <c r="N60" s="23">
        <f t="shared" ref="N60:N68" si="7">M60/J60*100</f>
        <v>93.780690879843533</v>
      </c>
      <c r="O60" s="255"/>
    </row>
    <row r="61" spans="1:15" x14ac:dyDescent="0.25">
      <c r="A61" s="189"/>
      <c r="B61" s="24"/>
      <c r="C61" s="96">
        <v>3232</v>
      </c>
      <c r="D61" s="26"/>
      <c r="E61" s="377" t="s">
        <v>44</v>
      </c>
      <c r="F61" s="377"/>
      <c r="G61" s="377"/>
      <c r="H61" s="377"/>
      <c r="I61" s="377"/>
      <c r="J61" s="23">
        <v>1226.24</v>
      </c>
      <c r="K61" s="252"/>
      <c r="L61" s="252"/>
      <c r="M61" s="23">
        <v>232.7</v>
      </c>
      <c r="N61" s="23">
        <f t="shared" si="7"/>
        <v>18.976709290187891</v>
      </c>
      <c r="O61" s="255"/>
    </row>
    <row r="62" spans="1:15" x14ac:dyDescent="0.25">
      <c r="A62" s="190"/>
      <c r="B62" s="27"/>
      <c r="C62" s="96">
        <v>3233</v>
      </c>
      <c r="D62" s="28"/>
      <c r="E62" s="384" t="s">
        <v>45</v>
      </c>
      <c r="F62" s="385"/>
      <c r="G62" s="385"/>
      <c r="H62" s="385"/>
      <c r="I62" s="385"/>
      <c r="J62" s="23">
        <v>586.1</v>
      </c>
      <c r="K62" s="252"/>
      <c r="L62" s="252"/>
      <c r="M62" s="23"/>
      <c r="N62" s="23">
        <f t="shared" si="7"/>
        <v>0</v>
      </c>
      <c r="O62" s="255"/>
    </row>
    <row r="63" spans="1:15" x14ac:dyDescent="0.25">
      <c r="A63" s="189"/>
      <c r="B63" s="24"/>
      <c r="C63" s="96">
        <v>3234</v>
      </c>
      <c r="D63" s="26"/>
      <c r="E63" s="377" t="s">
        <v>46</v>
      </c>
      <c r="F63" s="377"/>
      <c r="G63" s="377"/>
      <c r="H63" s="377"/>
      <c r="I63" s="377"/>
      <c r="J63" s="23">
        <v>1814.48</v>
      </c>
      <c r="K63" s="252"/>
      <c r="L63" s="252"/>
      <c r="M63" s="23">
        <v>1630.68</v>
      </c>
      <c r="N63" s="23">
        <f t="shared" si="7"/>
        <v>89.870376085710518</v>
      </c>
      <c r="O63" s="255"/>
    </row>
    <row r="64" spans="1:15" x14ac:dyDescent="0.25">
      <c r="A64" s="189"/>
      <c r="B64" s="24"/>
      <c r="C64" s="96">
        <v>3235</v>
      </c>
      <c r="D64" s="26"/>
      <c r="E64" s="96" t="s">
        <v>47</v>
      </c>
      <c r="F64" s="258"/>
      <c r="G64" s="238"/>
      <c r="H64" s="238"/>
      <c r="I64" s="238"/>
      <c r="J64" s="23">
        <v>2639.85</v>
      </c>
      <c r="K64" s="252"/>
      <c r="L64" s="252"/>
      <c r="M64" s="23">
        <v>2639.52</v>
      </c>
      <c r="N64" s="23">
        <f t="shared" si="7"/>
        <v>99.987499289732369</v>
      </c>
      <c r="O64" s="255"/>
    </row>
    <row r="65" spans="1:15" x14ac:dyDescent="0.25">
      <c r="A65" s="189"/>
      <c r="B65" s="24"/>
      <c r="C65" s="96">
        <v>3236</v>
      </c>
      <c r="D65" s="26"/>
      <c r="E65" s="377" t="s">
        <v>48</v>
      </c>
      <c r="F65" s="377"/>
      <c r="G65" s="377"/>
      <c r="H65" s="377"/>
      <c r="I65" s="377"/>
      <c r="J65" s="23">
        <v>1625.85</v>
      </c>
      <c r="K65" s="252"/>
      <c r="L65" s="252"/>
      <c r="M65" s="23">
        <v>1393.43</v>
      </c>
      <c r="N65" s="23">
        <f t="shared" si="7"/>
        <v>85.704708306424337</v>
      </c>
      <c r="O65" s="255"/>
    </row>
    <row r="66" spans="1:15" x14ac:dyDescent="0.25">
      <c r="A66" s="189"/>
      <c r="B66" s="24"/>
      <c r="C66" s="96">
        <v>3237</v>
      </c>
      <c r="D66" s="26"/>
      <c r="E66" s="377" t="s">
        <v>49</v>
      </c>
      <c r="F66" s="377"/>
      <c r="G66" s="377"/>
      <c r="H66" s="377"/>
      <c r="I66" s="377"/>
      <c r="J66" s="23">
        <v>1344.22</v>
      </c>
      <c r="K66" s="252"/>
      <c r="L66" s="252"/>
      <c r="M66" s="23">
        <v>1826.76</v>
      </c>
      <c r="N66" s="23">
        <f t="shared" si="7"/>
        <v>135.89739774739255</v>
      </c>
      <c r="O66" s="255"/>
    </row>
    <row r="67" spans="1:15" x14ac:dyDescent="0.25">
      <c r="A67" s="189"/>
      <c r="B67" s="24"/>
      <c r="C67" s="96">
        <v>3238</v>
      </c>
      <c r="D67" s="26"/>
      <c r="E67" s="377" t="s">
        <v>50</v>
      </c>
      <c r="F67" s="377"/>
      <c r="G67" s="377"/>
      <c r="H67" s="377"/>
      <c r="I67" s="377"/>
      <c r="J67" s="23">
        <v>2765.23</v>
      </c>
      <c r="K67" s="252"/>
      <c r="L67" s="252"/>
      <c r="M67" s="23">
        <v>1264.08</v>
      </c>
      <c r="N67" s="23">
        <f t="shared" si="7"/>
        <v>45.713376464163922</v>
      </c>
      <c r="O67" s="255"/>
    </row>
    <row r="68" spans="1:15" x14ac:dyDescent="0.25">
      <c r="A68" s="189"/>
      <c r="B68" s="24"/>
      <c r="C68" s="96">
        <v>3239</v>
      </c>
      <c r="D68" s="26"/>
      <c r="E68" s="377" t="s">
        <v>51</v>
      </c>
      <c r="F68" s="377"/>
      <c r="G68" s="377"/>
      <c r="H68" s="377"/>
      <c r="I68" s="377"/>
      <c r="J68" s="23">
        <v>617.41</v>
      </c>
      <c r="K68" s="252"/>
      <c r="L68" s="252"/>
      <c r="M68" s="23">
        <v>856.79</v>
      </c>
      <c r="N68" s="23">
        <f t="shared" si="7"/>
        <v>138.77164283053401</v>
      </c>
      <c r="O68" s="255"/>
    </row>
    <row r="69" spans="1:15" x14ac:dyDescent="0.25">
      <c r="A69" s="189"/>
      <c r="B69" s="292"/>
      <c r="C69" s="259"/>
      <c r="D69" s="294"/>
      <c r="E69" s="378"/>
      <c r="F69" s="378"/>
      <c r="G69" s="378"/>
      <c r="H69" s="378"/>
      <c r="I69" s="378"/>
      <c r="J69" s="276"/>
      <c r="K69" s="276"/>
      <c r="L69" s="276"/>
      <c r="M69" s="276"/>
      <c r="N69" s="276"/>
      <c r="O69" s="277"/>
    </row>
    <row r="70" spans="1:15" x14ac:dyDescent="0.25">
      <c r="A70" s="189"/>
      <c r="B70" s="25">
        <v>329</v>
      </c>
      <c r="C70" s="24"/>
      <c r="D70" s="24"/>
      <c r="E70" s="386" t="s">
        <v>52</v>
      </c>
      <c r="F70" s="386"/>
      <c r="G70" s="386"/>
      <c r="H70" s="386"/>
      <c r="I70" s="386"/>
      <c r="J70" s="22">
        <f>SUM(J71:J78)</f>
        <v>5135.3500000000004</v>
      </c>
      <c r="K70" s="253"/>
      <c r="L70" s="253"/>
      <c r="M70" s="22">
        <f t="shared" ref="M70" si="8">SUM(M71:M78)</f>
        <v>3615.48</v>
      </c>
      <c r="N70" s="22">
        <f>M70/J70*100</f>
        <v>70.403769947520615</v>
      </c>
      <c r="O70" s="254"/>
    </row>
    <row r="71" spans="1:15" x14ac:dyDescent="0.25">
      <c r="A71" s="189"/>
      <c r="B71" s="25"/>
      <c r="C71" s="96">
        <v>3291</v>
      </c>
      <c r="D71" s="24"/>
      <c r="E71" s="96" t="s">
        <v>65</v>
      </c>
      <c r="F71" s="97"/>
      <c r="G71" s="97"/>
      <c r="H71" s="97"/>
      <c r="I71" s="97"/>
      <c r="J71" s="23">
        <v>0</v>
      </c>
      <c r="K71" s="252"/>
      <c r="L71" s="252"/>
      <c r="M71" s="23"/>
      <c r="N71" s="23"/>
      <c r="O71" s="255"/>
    </row>
    <row r="72" spans="1:15" x14ac:dyDescent="0.25">
      <c r="A72" s="189"/>
      <c r="B72" s="25"/>
      <c r="C72" s="96">
        <v>3292</v>
      </c>
      <c r="D72" s="24"/>
      <c r="E72" s="377" t="s">
        <v>115</v>
      </c>
      <c r="F72" s="377"/>
      <c r="G72" s="377"/>
      <c r="H72" s="377"/>
      <c r="I72" s="377"/>
      <c r="J72" s="23">
        <v>544.98</v>
      </c>
      <c r="K72" s="252"/>
      <c r="L72" s="252"/>
      <c r="M72" s="23">
        <v>710.26</v>
      </c>
      <c r="N72" s="23">
        <f t="shared" ref="N72:N77" si="9">M72/J72*100</f>
        <v>130.32771844838342</v>
      </c>
      <c r="O72" s="255"/>
    </row>
    <row r="73" spans="1:15" x14ac:dyDescent="0.25">
      <c r="A73" s="189"/>
      <c r="B73" s="25"/>
      <c r="C73" s="96">
        <v>3293</v>
      </c>
      <c r="D73" s="24"/>
      <c r="E73" s="377" t="s">
        <v>125</v>
      </c>
      <c r="F73" s="377"/>
      <c r="G73" s="377"/>
      <c r="H73" s="377"/>
      <c r="I73" s="377"/>
      <c r="J73" s="23">
        <v>246.98</v>
      </c>
      <c r="K73" s="252"/>
      <c r="L73" s="252"/>
      <c r="M73" s="23">
        <v>907.55</v>
      </c>
      <c r="N73" s="23"/>
      <c r="O73" s="255"/>
    </row>
    <row r="74" spans="1:15" x14ac:dyDescent="0.25">
      <c r="A74" s="189"/>
      <c r="B74" s="25"/>
      <c r="C74" s="96">
        <v>3294</v>
      </c>
      <c r="D74" s="24"/>
      <c r="E74" s="96" t="s">
        <v>53</v>
      </c>
      <c r="F74" s="96"/>
      <c r="G74" s="96"/>
      <c r="H74" s="96"/>
      <c r="I74" s="96"/>
      <c r="J74" s="23">
        <v>66.36</v>
      </c>
      <c r="K74" s="252"/>
      <c r="L74" s="252"/>
      <c r="M74" s="23">
        <v>13.27</v>
      </c>
      <c r="N74" s="23">
        <f t="shared" si="9"/>
        <v>19.996986136226642</v>
      </c>
      <c r="O74" s="255"/>
    </row>
    <row r="75" spans="1:15" x14ac:dyDescent="0.25">
      <c r="A75" s="189"/>
      <c r="B75" s="24"/>
      <c r="C75" s="96">
        <v>3295</v>
      </c>
      <c r="D75" s="26"/>
      <c r="E75" s="377" t="s">
        <v>54</v>
      </c>
      <c r="F75" s="377"/>
      <c r="G75" s="377"/>
      <c r="H75" s="377"/>
      <c r="I75" s="377"/>
      <c r="J75" s="23">
        <v>2139.8200000000002</v>
      </c>
      <c r="K75" s="252"/>
      <c r="L75" s="252"/>
      <c r="M75" s="23">
        <v>1937.54</v>
      </c>
      <c r="N75" s="23">
        <f t="shared" si="9"/>
        <v>90.546868428185547</v>
      </c>
      <c r="O75" s="255"/>
    </row>
    <row r="76" spans="1:15" x14ac:dyDescent="0.25">
      <c r="A76" s="189"/>
      <c r="B76" s="24"/>
      <c r="C76" s="96">
        <v>3296</v>
      </c>
      <c r="D76" s="26"/>
      <c r="E76" s="96" t="s">
        <v>15</v>
      </c>
      <c r="F76" s="96"/>
      <c r="G76" s="96"/>
      <c r="H76" s="96"/>
      <c r="I76" s="96"/>
      <c r="J76" s="23">
        <v>1913.48</v>
      </c>
      <c r="K76" s="252"/>
      <c r="L76" s="252"/>
      <c r="M76" s="23"/>
      <c r="N76" s="23"/>
      <c r="O76" s="255"/>
    </row>
    <row r="77" spans="1:15" x14ac:dyDescent="0.25">
      <c r="A77" s="189"/>
      <c r="B77" s="24"/>
      <c r="C77" s="96">
        <v>3299</v>
      </c>
      <c r="D77" s="26"/>
      <c r="E77" s="377" t="s">
        <v>52</v>
      </c>
      <c r="F77" s="377"/>
      <c r="G77" s="377"/>
      <c r="H77" s="377"/>
      <c r="I77" s="377"/>
      <c r="J77" s="23">
        <v>223.73</v>
      </c>
      <c r="K77" s="252"/>
      <c r="L77" s="252"/>
      <c r="M77" s="23">
        <v>46.86</v>
      </c>
      <c r="N77" s="23">
        <f t="shared" si="9"/>
        <v>20.944888928619317</v>
      </c>
      <c r="O77" s="255"/>
    </row>
    <row r="78" spans="1:15" x14ac:dyDescent="0.25">
      <c r="A78" s="289"/>
      <c r="B78" s="260"/>
      <c r="C78" s="259"/>
      <c r="D78" s="294"/>
      <c r="E78" s="378"/>
      <c r="F78" s="378"/>
      <c r="G78" s="378"/>
      <c r="H78" s="378"/>
      <c r="I78" s="378"/>
      <c r="J78" s="276"/>
      <c r="K78" s="276"/>
      <c r="L78" s="276"/>
      <c r="M78" s="276"/>
      <c r="N78" s="261"/>
      <c r="O78" s="277"/>
    </row>
    <row r="79" spans="1:15" x14ac:dyDescent="0.25">
      <c r="A79" s="188">
        <v>34</v>
      </c>
      <c r="B79" s="88"/>
      <c r="C79" s="89"/>
      <c r="D79" s="88"/>
      <c r="E79" s="387" t="s">
        <v>55</v>
      </c>
      <c r="F79" s="387"/>
      <c r="G79" s="387"/>
      <c r="H79" s="387"/>
      <c r="I79" s="387"/>
      <c r="J79" s="84">
        <f>J80</f>
        <v>1762.9099999999999</v>
      </c>
      <c r="K79" s="84"/>
      <c r="L79" s="84"/>
      <c r="M79" s="84">
        <f>M80</f>
        <v>215.71</v>
      </c>
      <c r="N79" s="83">
        <f>M79/J79*100</f>
        <v>12.236018855188298</v>
      </c>
      <c r="O79" s="251" t="e">
        <f>M79/K79*100</f>
        <v>#DIV/0!</v>
      </c>
    </row>
    <row r="80" spans="1:15" x14ac:dyDescent="0.25">
      <c r="A80" s="189"/>
      <c r="B80" s="102">
        <v>343</v>
      </c>
      <c r="C80" s="96"/>
      <c r="D80" s="24"/>
      <c r="E80" s="380" t="s">
        <v>10</v>
      </c>
      <c r="F80" s="381"/>
      <c r="G80" s="381"/>
      <c r="H80" s="381"/>
      <c r="I80" s="381"/>
      <c r="J80" s="22">
        <f>SUM(J81:J83)</f>
        <v>1762.9099999999999</v>
      </c>
      <c r="K80" s="253"/>
      <c r="L80" s="253"/>
      <c r="M80" s="22">
        <f t="shared" ref="M80" si="10">SUM(M81:M83)</f>
        <v>215.71</v>
      </c>
      <c r="N80" s="22">
        <f>M80/J80*100</f>
        <v>12.236018855188298</v>
      </c>
      <c r="O80" s="254"/>
    </row>
    <row r="81" spans="1:15" x14ac:dyDescent="0.25">
      <c r="A81" s="189"/>
      <c r="B81" s="102"/>
      <c r="C81" s="96">
        <v>3431</v>
      </c>
      <c r="D81" s="26"/>
      <c r="E81" s="377" t="s">
        <v>56</v>
      </c>
      <c r="F81" s="377"/>
      <c r="G81" s="377"/>
      <c r="H81" s="377"/>
      <c r="I81" s="377"/>
      <c r="J81" s="23">
        <v>287.14999999999998</v>
      </c>
      <c r="K81" s="252"/>
      <c r="L81" s="252"/>
      <c r="M81" s="23">
        <v>215.71</v>
      </c>
      <c r="N81" s="19">
        <f>M81/J81*100</f>
        <v>75.121016890127123</v>
      </c>
      <c r="O81" s="255"/>
    </row>
    <row r="82" spans="1:15" x14ac:dyDescent="0.25">
      <c r="A82" s="189"/>
      <c r="B82" s="24"/>
      <c r="C82" s="96">
        <v>3432</v>
      </c>
      <c r="D82" s="26"/>
      <c r="E82" s="377" t="s">
        <v>126</v>
      </c>
      <c r="F82" s="377"/>
      <c r="G82" s="377"/>
      <c r="H82" s="377"/>
      <c r="I82" s="377"/>
      <c r="J82" s="23">
        <v>0</v>
      </c>
      <c r="K82" s="252"/>
      <c r="L82" s="252"/>
      <c r="M82" s="23"/>
      <c r="N82" s="19"/>
      <c r="O82" s="255"/>
    </row>
    <row r="83" spans="1:15" x14ac:dyDescent="0.25">
      <c r="A83" s="189"/>
      <c r="B83" s="24"/>
      <c r="C83" s="96">
        <v>3433</v>
      </c>
      <c r="D83" s="29"/>
      <c r="E83" s="377" t="s">
        <v>57</v>
      </c>
      <c r="F83" s="377"/>
      <c r="G83" s="377"/>
      <c r="H83" s="377"/>
      <c r="I83" s="377"/>
      <c r="J83" s="23">
        <v>1475.76</v>
      </c>
      <c r="K83" s="252"/>
      <c r="L83" s="252"/>
      <c r="M83" s="23"/>
      <c r="N83" s="19">
        <f t="shared" ref="N83:N104" si="11">M83/J83*100</f>
        <v>0</v>
      </c>
      <c r="O83" s="255"/>
    </row>
    <row r="84" spans="1:15" x14ac:dyDescent="0.25">
      <c r="A84" s="289"/>
      <c r="B84" s="260"/>
      <c r="C84" s="259"/>
      <c r="D84" s="295"/>
      <c r="E84" s="259"/>
      <c r="F84" s="259"/>
      <c r="G84" s="259"/>
      <c r="H84" s="259"/>
      <c r="I84" s="259"/>
      <c r="J84" s="276"/>
      <c r="K84" s="276"/>
      <c r="L84" s="276"/>
      <c r="M84" s="276"/>
      <c r="N84" s="262"/>
      <c r="O84" s="263"/>
    </row>
    <row r="85" spans="1:15" x14ac:dyDescent="0.25">
      <c r="A85" s="188">
        <v>37</v>
      </c>
      <c r="B85" s="98"/>
      <c r="C85" s="100"/>
      <c r="D85" s="90"/>
      <c r="E85" s="100" t="s">
        <v>118</v>
      </c>
      <c r="F85" s="100"/>
      <c r="G85" s="100"/>
      <c r="H85" s="100"/>
      <c r="I85" s="100"/>
      <c r="J85" s="84">
        <f t="shared" ref="J85" si="12">J86</f>
        <v>1099.79</v>
      </c>
      <c r="K85" s="84"/>
      <c r="L85" s="84"/>
      <c r="M85" s="84">
        <v>2698.52</v>
      </c>
      <c r="N85" s="83">
        <f t="shared" si="11"/>
        <v>245.36684276089073</v>
      </c>
      <c r="O85" s="182" t="e">
        <f t="shared" ref="O85:O96" si="13">M85/K85*100</f>
        <v>#DIV/0!</v>
      </c>
    </row>
    <row r="86" spans="1:15" x14ac:dyDescent="0.25">
      <c r="A86" s="189"/>
      <c r="B86" s="102">
        <v>372</v>
      </c>
      <c r="C86" s="97"/>
      <c r="D86" s="75"/>
      <c r="E86" s="97" t="s">
        <v>116</v>
      </c>
      <c r="F86" s="97"/>
      <c r="G86" s="97"/>
      <c r="H86" s="97"/>
      <c r="I86" s="97"/>
      <c r="J86" s="22">
        <f>J87</f>
        <v>1099.79</v>
      </c>
      <c r="K86" s="253"/>
      <c r="L86" s="253"/>
      <c r="M86" s="22">
        <f t="shared" ref="M86" si="14">M87</f>
        <v>2698.52</v>
      </c>
      <c r="N86" s="21">
        <f t="shared" si="11"/>
        <v>245.36684276089073</v>
      </c>
      <c r="O86" s="254"/>
    </row>
    <row r="87" spans="1:15" x14ac:dyDescent="0.25">
      <c r="A87" s="189"/>
      <c r="B87" s="102"/>
      <c r="C87" s="96">
        <v>3722</v>
      </c>
      <c r="D87" s="29"/>
      <c r="E87" s="96" t="s">
        <v>117</v>
      </c>
      <c r="F87" s="96"/>
      <c r="G87" s="96"/>
      <c r="H87" s="96"/>
      <c r="I87" s="96"/>
      <c r="J87" s="23">
        <v>1099.79</v>
      </c>
      <c r="K87" s="252"/>
      <c r="L87" s="252"/>
      <c r="M87" s="23">
        <v>2698.52</v>
      </c>
      <c r="N87" s="19">
        <f t="shared" si="11"/>
        <v>245.36684276089073</v>
      </c>
      <c r="O87" s="255"/>
    </row>
    <row r="88" spans="1:15" s="297" customFormat="1" x14ac:dyDescent="0.25">
      <c r="A88" s="291"/>
      <c r="B88" s="269"/>
      <c r="C88" s="268"/>
      <c r="D88" s="296"/>
      <c r="E88" s="268"/>
      <c r="F88" s="268"/>
      <c r="G88" s="268"/>
      <c r="H88" s="268"/>
      <c r="I88" s="268"/>
      <c r="J88" s="237"/>
      <c r="K88" s="237"/>
      <c r="L88" s="237"/>
      <c r="M88" s="237"/>
      <c r="N88" s="256"/>
      <c r="O88" s="257"/>
    </row>
    <row r="89" spans="1:15" x14ac:dyDescent="0.25">
      <c r="A89" s="188">
        <v>38</v>
      </c>
      <c r="B89" s="88"/>
      <c r="C89" s="89"/>
      <c r="D89" s="88"/>
      <c r="E89" s="387" t="s">
        <v>87</v>
      </c>
      <c r="F89" s="387"/>
      <c r="G89" s="387"/>
      <c r="H89" s="387"/>
      <c r="I89" s="387"/>
      <c r="J89" s="84">
        <f>J90</f>
        <v>0</v>
      </c>
      <c r="K89" s="84"/>
      <c r="L89" s="84"/>
      <c r="M89" s="84">
        <v>126.52</v>
      </c>
      <c r="N89" s="83"/>
      <c r="O89" s="182" t="e">
        <f t="shared" si="13"/>
        <v>#DIV/0!</v>
      </c>
    </row>
    <row r="90" spans="1:15" x14ac:dyDescent="0.25">
      <c r="A90" s="189"/>
      <c r="B90" s="102">
        <v>381</v>
      </c>
      <c r="C90" s="96"/>
      <c r="D90" s="26"/>
      <c r="E90" s="380" t="s">
        <v>64</v>
      </c>
      <c r="F90" s="381"/>
      <c r="G90" s="381"/>
      <c r="H90" s="381"/>
      <c r="I90" s="382"/>
      <c r="J90" s="22">
        <f>J91</f>
        <v>0</v>
      </c>
      <c r="K90" s="253"/>
      <c r="L90" s="253"/>
      <c r="M90" s="22">
        <f>M92</f>
        <v>126.52</v>
      </c>
      <c r="N90" s="21"/>
      <c r="O90" s="254"/>
    </row>
    <row r="91" spans="1:15" x14ac:dyDescent="0.25">
      <c r="A91" s="189"/>
      <c r="B91" s="102"/>
      <c r="C91" s="96">
        <v>3811</v>
      </c>
      <c r="D91" s="26"/>
      <c r="E91" s="96" t="s">
        <v>119</v>
      </c>
      <c r="F91" s="30"/>
      <c r="G91" s="30"/>
      <c r="H91" s="30"/>
      <c r="I91" s="30"/>
      <c r="J91" s="23"/>
      <c r="K91" s="252"/>
      <c r="L91" s="252"/>
      <c r="M91" s="23">
        <v>0</v>
      </c>
      <c r="N91" s="19"/>
      <c r="O91" s="255"/>
    </row>
    <row r="92" spans="1:15" x14ac:dyDescent="0.25">
      <c r="A92" s="189"/>
      <c r="B92" s="24"/>
      <c r="C92" s="96">
        <v>3812</v>
      </c>
      <c r="D92" s="26"/>
      <c r="E92" s="96" t="s">
        <v>130</v>
      </c>
      <c r="F92" s="30"/>
      <c r="G92" s="30"/>
      <c r="H92" s="30"/>
      <c r="I92" s="30"/>
      <c r="J92" s="23">
        <v>0</v>
      </c>
      <c r="K92" s="252"/>
      <c r="L92" s="252"/>
      <c r="M92" s="23">
        <v>126.52</v>
      </c>
      <c r="N92" s="19"/>
      <c r="O92" s="255"/>
    </row>
    <row r="93" spans="1:15" x14ac:dyDescent="0.25">
      <c r="A93" s="289"/>
      <c r="B93" s="260"/>
      <c r="C93" s="259"/>
      <c r="D93" s="294"/>
      <c r="E93" s="259"/>
      <c r="F93" s="298"/>
      <c r="G93" s="298"/>
      <c r="H93" s="298"/>
      <c r="I93" s="298"/>
      <c r="J93" s="276"/>
      <c r="K93" s="276"/>
      <c r="L93" s="276"/>
      <c r="M93" s="276"/>
      <c r="N93" s="262"/>
      <c r="O93" s="263"/>
    </row>
    <row r="94" spans="1:15" x14ac:dyDescent="0.25">
      <c r="A94" s="186">
        <v>4</v>
      </c>
      <c r="B94" s="101"/>
      <c r="C94" s="101"/>
      <c r="D94" s="101"/>
      <c r="E94" s="383" t="s">
        <v>58</v>
      </c>
      <c r="F94" s="383"/>
      <c r="G94" s="383"/>
      <c r="H94" s="383"/>
      <c r="I94" s="383"/>
      <c r="J94" s="80">
        <f>SUM(J96)</f>
        <v>4099.28</v>
      </c>
      <c r="K94" s="80">
        <f>K96</f>
        <v>0</v>
      </c>
      <c r="L94" s="80"/>
      <c r="M94" s="80">
        <f t="shared" ref="M94" si="15">SUM(M96)</f>
        <v>1205.17</v>
      </c>
      <c r="N94" s="79">
        <f t="shared" si="11"/>
        <v>29.399553092250351</v>
      </c>
      <c r="O94" s="187" t="e">
        <f t="shared" si="13"/>
        <v>#DIV/0!</v>
      </c>
    </row>
    <row r="95" spans="1:15" x14ac:dyDescent="0.25">
      <c r="A95" s="299"/>
      <c r="B95" s="300"/>
      <c r="C95" s="300"/>
      <c r="D95" s="300"/>
      <c r="E95" s="379"/>
      <c r="F95" s="379"/>
      <c r="G95" s="379"/>
      <c r="H95" s="379"/>
      <c r="I95" s="379"/>
      <c r="J95" s="287"/>
      <c r="K95" s="287"/>
      <c r="L95" s="287"/>
      <c r="M95" s="287"/>
      <c r="N95" s="301"/>
      <c r="O95" s="302"/>
    </row>
    <row r="96" spans="1:15" x14ac:dyDescent="0.25">
      <c r="A96" s="188">
        <v>42</v>
      </c>
      <c r="B96" s="88" t="s">
        <v>25</v>
      </c>
      <c r="C96" s="88"/>
      <c r="D96" s="88"/>
      <c r="E96" s="389" t="s">
        <v>59</v>
      </c>
      <c r="F96" s="389"/>
      <c r="G96" s="389"/>
      <c r="H96" s="389"/>
      <c r="I96" s="389"/>
      <c r="J96" s="84">
        <f>SUM(J99+J103)</f>
        <v>4099.28</v>
      </c>
      <c r="K96" s="84"/>
      <c r="L96" s="84"/>
      <c r="M96" s="84">
        <f>M97+M99+M103</f>
        <v>1205.17</v>
      </c>
      <c r="N96" s="83">
        <f t="shared" si="11"/>
        <v>29.399553092250351</v>
      </c>
      <c r="O96" s="182" t="e">
        <f t="shared" si="13"/>
        <v>#DIV/0!</v>
      </c>
    </row>
    <row r="97" spans="1:15" x14ac:dyDescent="0.25">
      <c r="A97" s="189"/>
      <c r="B97" s="102">
        <v>421</v>
      </c>
      <c r="C97" s="24"/>
      <c r="D97" s="24"/>
      <c r="E97" s="97" t="s">
        <v>67</v>
      </c>
      <c r="F97" s="96"/>
      <c r="G97" s="96"/>
      <c r="H97" s="96"/>
      <c r="I97" s="96"/>
      <c r="J97" s="22">
        <v>0</v>
      </c>
      <c r="K97" s="253"/>
      <c r="L97" s="253"/>
      <c r="M97" s="22">
        <v>0</v>
      </c>
      <c r="N97" s="21"/>
      <c r="O97" s="254"/>
    </row>
    <row r="98" spans="1:15" x14ac:dyDescent="0.25">
      <c r="A98" s="189"/>
      <c r="B98" s="292"/>
      <c r="C98" s="260"/>
      <c r="D98" s="260"/>
      <c r="E98" s="259"/>
      <c r="F98" s="259"/>
      <c r="G98" s="259"/>
      <c r="H98" s="259"/>
      <c r="I98" s="259"/>
      <c r="J98" s="276"/>
      <c r="K98" s="276"/>
      <c r="L98" s="276"/>
      <c r="M98" s="276"/>
      <c r="N98" s="262"/>
      <c r="O98" s="263"/>
    </row>
    <row r="99" spans="1:15" x14ac:dyDescent="0.25">
      <c r="A99" s="189"/>
      <c r="B99" s="25">
        <v>422</v>
      </c>
      <c r="C99" s="24"/>
      <c r="D99" s="24"/>
      <c r="E99" s="386" t="s">
        <v>12</v>
      </c>
      <c r="F99" s="386"/>
      <c r="G99" s="386"/>
      <c r="H99" s="386"/>
      <c r="I99" s="386"/>
      <c r="J99" s="22">
        <f>SUM(J100+J101)</f>
        <v>0</v>
      </c>
      <c r="K99" s="253"/>
      <c r="L99" s="253"/>
      <c r="M99" s="22">
        <f>SUM(M100+M101)</f>
        <v>0</v>
      </c>
      <c r="N99" s="21"/>
      <c r="O99" s="254"/>
    </row>
    <row r="100" spans="1:15" x14ac:dyDescent="0.25">
      <c r="A100" s="189"/>
      <c r="B100" s="25"/>
      <c r="C100" s="96">
        <v>4221</v>
      </c>
      <c r="D100" s="24"/>
      <c r="E100" s="388" t="s">
        <v>60</v>
      </c>
      <c r="F100" s="388"/>
      <c r="G100" s="388"/>
      <c r="H100" s="388"/>
      <c r="I100" s="388"/>
      <c r="J100" s="23"/>
      <c r="K100" s="252"/>
      <c r="L100" s="252"/>
      <c r="M100" s="23"/>
      <c r="N100" s="19"/>
      <c r="O100" s="255"/>
    </row>
    <row r="101" spans="1:15" x14ac:dyDescent="0.25">
      <c r="A101" s="189"/>
      <c r="B101" s="24"/>
      <c r="C101" s="96">
        <v>4227</v>
      </c>
      <c r="D101" s="24"/>
      <c r="E101" s="377" t="s">
        <v>61</v>
      </c>
      <c r="F101" s="377"/>
      <c r="G101" s="377"/>
      <c r="H101" s="377"/>
      <c r="I101" s="377"/>
      <c r="J101" s="23"/>
      <c r="K101" s="252"/>
      <c r="L101" s="252"/>
      <c r="M101" s="23"/>
      <c r="N101" s="19"/>
      <c r="O101" s="255"/>
    </row>
    <row r="102" spans="1:15" x14ac:dyDescent="0.25">
      <c r="A102" s="189"/>
      <c r="B102" s="292"/>
      <c r="C102" s="259"/>
      <c r="D102" s="260"/>
      <c r="E102" s="259"/>
      <c r="F102" s="259"/>
      <c r="G102" s="259"/>
      <c r="H102" s="259"/>
      <c r="I102" s="259"/>
      <c r="J102" s="276"/>
      <c r="K102" s="276"/>
      <c r="L102" s="276"/>
      <c r="M102" s="276"/>
      <c r="N102" s="262"/>
      <c r="O102" s="263"/>
    </row>
    <row r="103" spans="1:15" x14ac:dyDescent="0.25">
      <c r="A103" s="189"/>
      <c r="B103" s="102">
        <v>424</v>
      </c>
      <c r="C103" s="96"/>
      <c r="D103" s="24"/>
      <c r="E103" s="97" t="s">
        <v>66</v>
      </c>
      <c r="F103" s="96"/>
      <c r="G103" s="96"/>
      <c r="H103" s="96"/>
      <c r="I103" s="96"/>
      <c r="J103" s="22">
        <f>SUM(J104)</f>
        <v>4099.28</v>
      </c>
      <c r="K103" s="253"/>
      <c r="L103" s="253"/>
      <c r="M103" s="22">
        <f t="shared" ref="M103" si="16">SUM(M104)</f>
        <v>1205.17</v>
      </c>
      <c r="N103" s="21">
        <f t="shared" si="11"/>
        <v>29.399553092250351</v>
      </c>
      <c r="O103" s="254"/>
    </row>
    <row r="104" spans="1:15" x14ac:dyDescent="0.25">
      <c r="A104" s="189"/>
      <c r="B104" s="24"/>
      <c r="C104" s="96">
        <v>4241</v>
      </c>
      <c r="D104" s="24"/>
      <c r="E104" s="96" t="s">
        <v>16</v>
      </c>
      <c r="F104" s="96"/>
      <c r="G104" s="96"/>
      <c r="H104" s="96"/>
      <c r="I104" s="96"/>
      <c r="J104" s="23">
        <v>4099.28</v>
      </c>
      <c r="K104" s="252"/>
      <c r="L104" s="252"/>
      <c r="M104" s="23">
        <v>1205.17</v>
      </c>
      <c r="N104" s="19">
        <f t="shared" si="11"/>
        <v>29.399553092250351</v>
      </c>
      <c r="O104" s="255"/>
    </row>
    <row r="105" spans="1:15" x14ac:dyDescent="0.25">
      <c r="A105" s="303"/>
      <c r="B105" s="303"/>
      <c r="C105" s="304"/>
      <c r="D105" s="303"/>
      <c r="E105" s="259"/>
      <c r="F105" s="259"/>
      <c r="G105" s="259"/>
      <c r="H105" s="259"/>
      <c r="I105" s="259"/>
      <c r="J105" s="276"/>
      <c r="K105" s="276"/>
      <c r="L105" s="276"/>
      <c r="M105" s="276"/>
      <c r="N105" s="262"/>
      <c r="O105" s="263"/>
    </row>
    <row r="106" spans="1:15" x14ac:dyDescent="0.25">
      <c r="A106" s="305"/>
      <c r="B106" s="305"/>
      <c r="C106" s="305"/>
      <c r="D106" s="305"/>
    </row>
  </sheetData>
  <mergeCells count="75">
    <mergeCell ref="E39:I39"/>
    <mergeCell ref="E23:I23"/>
    <mergeCell ref="E83:I83"/>
    <mergeCell ref="E48:I48"/>
    <mergeCell ref="E77:I77"/>
    <mergeCell ref="E80:I80"/>
    <mergeCell ref="E75:I75"/>
    <mergeCell ref="E61:I61"/>
    <mergeCell ref="E27:I27"/>
    <mergeCell ref="E58:I58"/>
    <mergeCell ref="E50:I50"/>
    <mergeCell ref="E46:I46"/>
    <mergeCell ref="E45:I45"/>
    <mergeCell ref="E40:I40"/>
    <mergeCell ref="E17:I17"/>
    <mergeCell ref="E9:I9"/>
    <mergeCell ref="E8:I8"/>
    <mergeCell ref="E5:I5"/>
    <mergeCell ref="E38:I38"/>
    <mergeCell ref="E32:I32"/>
    <mergeCell ref="E42:I42"/>
    <mergeCell ref="E44:I44"/>
    <mergeCell ref="E65:I65"/>
    <mergeCell ref="E55:I55"/>
    <mergeCell ref="E51:I51"/>
    <mergeCell ref="E59:I59"/>
    <mergeCell ref="E63:I63"/>
    <mergeCell ref="E56:I56"/>
    <mergeCell ref="E54:I54"/>
    <mergeCell ref="E47:I47"/>
    <mergeCell ref="E49:I49"/>
    <mergeCell ref="E52:I52"/>
    <mergeCell ref="E53:I53"/>
    <mergeCell ref="A3:J3"/>
    <mergeCell ref="E36:I36"/>
    <mergeCell ref="E41:I41"/>
    <mergeCell ref="E37:I37"/>
    <mergeCell ref="E35:I35"/>
    <mergeCell ref="A5:C5"/>
    <mergeCell ref="A18:A19"/>
    <mergeCell ref="E33:I33"/>
    <mergeCell ref="E7:I7"/>
    <mergeCell ref="E34:I34"/>
    <mergeCell ref="E20:I20"/>
    <mergeCell ref="E31:I31"/>
    <mergeCell ref="E30:I30"/>
    <mergeCell ref="E18:I19"/>
    <mergeCell ref="E4:I4"/>
    <mergeCell ref="E6:I6"/>
    <mergeCell ref="E72:I72"/>
    <mergeCell ref="E81:I81"/>
    <mergeCell ref="E101:I101"/>
    <mergeCell ref="E60:I60"/>
    <mergeCell ref="E62:I62"/>
    <mergeCell ref="E99:I99"/>
    <mergeCell ref="E67:I67"/>
    <mergeCell ref="E69:I69"/>
    <mergeCell ref="E89:I89"/>
    <mergeCell ref="E66:I66"/>
    <mergeCell ref="E79:I79"/>
    <mergeCell ref="E68:I68"/>
    <mergeCell ref="E100:I100"/>
    <mergeCell ref="E70:I70"/>
    <mergeCell ref="E96:I96"/>
    <mergeCell ref="E82:I82"/>
    <mergeCell ref="E73:I73"/>
    <mergeCell ref="E78:I78"/>
    <mergeCell ref="E95:I95"/>
    <mergeCell ref="E90:I90"/>
    <mergeCell ref="E94:I94"/>
    <mergeCell ref="M18:M19"/>
    <mergeCell ref="N18:N19"/>
    <mergeCell ref="O18:O19"/>
    <mergeCell ref="K18:K19"/>
    <mergeCell ref="J18:J19"/>
  </mergeCells>
  <pageMargins left="0.7" right="0.7" top="0.75" bottom="0.75" header="0.3" footer="0.3"/>
  <pageSetup paperSize="9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workbookViewId="0">
      <selection activeCell="C7" sqref="C7"/>
    </sheetView>
  </sheetViews>
  <sheetFormatPr defaultRowHeight="15" x14ac:dyDescent="0.25"/>
  <cols>
    <col min="1" max="1" width="50.85546875" customWidth="1"/>
    <col min="2" max="2" width="21.7109375" customWidth="1"/>
    <col min="3" max="3" width="16.140625" customWidth="1"/>
    <col min="4" max="4" width="12.5703125" customWidth="1"/>
    <col min="5" max="5" width="11.85546875" customWidth="1"/>
    <col min="6" max="7" width="12.5703125" customWidth="1"/>
  </cols>
  <sheetData>
    <row r="1" spans="1:7" ht="15.75" x14ac:dyDescent="0.25">
      <c r="A1" s="197" t="s">
        <v>17</v>
      </c>
      <c r="B1" s="239"/>
    </row>
    <row r="2" spans="1:7" ht="15.75" x14ac:dyDescent="0.25">
      <c r="A2" s="413" t="s">
        <v>150</v>
      </c>
      <c r="B2" s="413"/>
      <c r="C2" s="413"/>
      <c r="D2" s="413"/>
      <c r="E2" s="413"/>
      <c r="F2" s="413"/>
      <c r="G2" s="413"/>
    </row>
    <row r="3" spans="1:7" ht="18.75" thickBot="1" x14ac:dyDescent="0.3">
      <c r="A3" s="191"/>
      <c r="B3" s="191"/>
      <c r="C3" s="191"/>
      <c r="D3" s="191"/>
      <c r="E3" s="192"/>
      <c r="F3" s="192"/>
      <c r="G3" s="192"/>
    </row>
    <row r="4" spans="1:7" ht="32.25" thickBot="1" x14ac:dyDescent="0.3">
      <c r="A4" s="112" t="s">
        <v>144</v>
      </c>
      <c r="B4" s="240" t="s">
        <v>138</v>
      </c>
      <c r="C4" s="114" t="s">
        <v>120</v>
      </c>
      <c r="D4" s="109" t="s">
        <v>131</v>
      </c>
      <c r="E4" s="115" t="s">
        <v>136</v>
      </c>
      <c r="F4" s="113" t="s">
        <v>137</v>
      </c>
      <c r="G4" s="116" t="s">
        <v>137</v>
      </c>
    </row>
    <row r="5" spans="1:7" x14ac:dyDescent="0.25">
      <c r="A5" s="109">
        <v>1</v>
      </c>
      <c r="B5" s="109">
        <v>2</v>
      </c>
      <c r="C5" s="109">
        <v>3</v>
      </c>
      <c r="D5" s="109">
        <v>4</v>
      </c>
      <c r="E5" s="109">
        <v>5</v>
      </c>
      <c r="F5" s="109" t="s">
        <v>169</v>
      </c>
      <c r="G5" s="109" t="s">
        <v>170</v>
      </c>
    </row>
    <row r="6" spans="1:7" x14ac:dyDescent="0.25">
      <c r="A6" s="215" t="s">
        <v>151</v>
      </c>
      <c r="B6" s="242" t="e">
        <f>B8+B12+B15+B19+#REF!</f>
        <v>#REF!</v>
      </c>
      <c r="C6" s="216">
        <f>C8+C12+C15+C19</f>
        <v>676557.86</v>
      </c>
      <c r="D6" s="217"/>
      <c r="E6" s="216">
        <f>E8+E12+E15+E19</f>
        <v>650580.23</v>
      </c>
      <c r="F6" s="218"/>
      <c r="G6" s="218"/>
    </row>
    <row r="7" spans="1:7" x14ac:dyDescent="0.25">
      <c r="A7" s="193"/>
      <c r="B7" s="243"/>
      <c r="C7" s="201"/>
      <c r="D7" s="202"/>
      <c r="E7" s="210"/>
      <c r="F7" s="9"/>
      <c r="G7" s="9"/>
    </row>
    <row r="8" spans="1:7" ht="18.75" customHeight="1" x14ac:dyDescent="0.25">
      <c r="A8" s="193" t="s">
        <v>148</v>
      </c>
      <c r="B8" s="248">
        <f>B9</f>
        <v>0</v>
      </c>
      <c r="C8" s="209">
        <f>C9+C10</f>
        <v>0</v>
      </c>
      <c r="D8" s="202"/>
      <c r="E8" s="209">
        <f t="shared" ref="E8" si="0">E9+E10</f>
        <v>0</v>
      </c>
      <c r="F8" s="247" t="e">
        <f>E8/B8*100</f>
        <v>#DIV/0!</v>
      </c>
      <c r="G8" s="247" t="e">
        <f>E8/C8*100</f>
        <v>#DIV/0!</v>
      </c>
    </row>
    <row r="9" spans="1:7" ht="17.25" customHeight="1" x14ac:dyDescent="0.25">
      <c r="A9" s="195" t="s">
        <v>155</v>
      </c>
      <c r="B9" s="241"/>
      <c r="C9" s="201"/>
      <c r="D9" s="202"/>
      <c r="E9" s="210"/>
      <c r="F9" s="247" t="e">
        <f t="shared" ref="F9:F22" si="1">E9/B9*100</f>
        <v>#DIV/0!</v>
      </c>
      <c r="G9" s="247" t="e">
        <f t="shared" ref="G9:G22" si="2">E9/C9*100</f>
        <v>#DIV/0!</v>
      </c>
    </row>
    <row r="10" spans="1:7" ht="17.25" customHeight="1" x14ac:dyDescent="0.25">
      <c r="A10" s="194" t="s">
        <v>162</v>
      </c>
      <c r="B10" s="249"/>
      <c r="C10" s="201"/>
      <c r="D10" s="202"/>
      <c r="E10" s="210"/>
      <c r="F10" s="247"/>
      <c r="G10" s="247"/>
    </row>
    <row r="11" spans="1:7" x14ac:dyDescent="0.25">
      <c r="A11" s="194"/>
      <c r="B11" s="249"/>
      <c r="C11" s="201"/>
      <c r="D11" s="202"/>
      <c r="E11" s="210"/>
      <c r="F11" s="247"/>
      <c r="G11" s="247"/>
    </row>
    <row r="12" spans="1:7" x14ac:dyDescent="0.25">
      <c r="A12" s="193" t="s">
        <v>149</v>
      </c>
      <c r="B12" s="248">
        <f>B13</f>
        <v>0</v>
      </c>
      <c r="C12" s="209">
        <f>C13</f>
        <v>1.33</v>
      </c>
      <c r="D12" s="202"/>
      <c r="E12" s="209">
        <f t="shared" ref="E12" si="3">E13</f>
        <v>0</v>
      </c>
      <c r="F12" s="247" t="e">
        <f t="shared" si="1"/>
        <v>#DIV/0!</v>
      </c>
      <c r="G12" s="247">
        <f t="shared" si="2"/>
        <v>0</v>
      </c>
    </row>
    <row r="13" spans="1:7" x14ac:dyDescent="0.25">
      <c r="A13" s="195" t="s">
        <v>157</v>
      </c>
      <c r="B13" s="241"/>
      <c r="C13" s="201">
        <v>1.33</v>
      </c>
      <c r="D13" s="202"/>
      <c r="E13" s="210">
        <v>0</v>
      </c>
      <c r="F13" s="247" t="e">
        <f t="shared" si="1"/>
        <v>#DIV/0!</v>
      </c>
      <c r="G13" s="247">
        <f t="shared" si="2"/>
        <v>0</v>
      </c>
    </row>
    <row r="14" spans="1:7" x14ac:dyDescent="0.25">
      <c r="A14" s="195"/>
      <c r="B14" s="241"/>
      <c r="C14" s="201"/>
      <c r="D14" s="202"/>
      <c r="E14" s="210"/>
      <c r="F14" s="247"/>
      <c r="G14" s="247"/>
    </row>
    <row r="15" spans="1:7" x14ac:dyDescent="0.25">
      <c r="A15" s="199" t="s">
        <v>153</v>
      </c>
      <c r="B15" s="250">
        <f>B16+B17</f>
        <v>0</v>
      </c>
      <c r="C15" s="209">
        <f>C16+C17</f>
        <v>87000.83</v>
      </c>
      <c r="D15" s="202"/>
      <c r="E15" s="209">
        <f t="shared" ref="E15" si="4">E16+E17</f>
        <v>79098.11</v>
      </c>
      <c r="F15" s="247" t="e">
        <f t="shared" si="1"/>
        <v>#DIV/0!</v>
      </c>
      <c r="G15" s="247">
        <f t="shared" si="2"/>
        <v>90.916500451777296</v>
      </c>
    </row>
    <row r="16" spans="1:7" ht="15.75" customHeight="1" x14ac:dyDescent="0.25">
      <c r="A16" s="195" t="s">
        <v>158</v>
      </c>
      <c r="B16" s="241"/>
      <c r="C16" s="13">
        <v>79550.83</v>
      </c>
      <c r="D16" s="202"/>
      <c r="E16" s="13">
        <v>78573.11</v>
      </c>
      <c r="F16" s="247" t="e">
        <f t="shared" si="1"/>
        <v>#DIV/0!</v>
      </c>
      <c r="G16" s="247">
        <f t="shared" si="2"/>
        <v>98.770949341446212</v>
      </c>
    </row>
    <row r="17" spans="1:7" x14ac:dyDescent="0.25">
      <c r="A17" s="195" t="s">
        <v>159</v>
      </c>
      <c r="B17" s="241"/>
      <c r="C17" s="10">
        <v>7450</v>
      </c>
      <c r="D17" s="202"/>
      <c r="E17" s="10">
        <v>525</v>
      </c>
      <c r="F17" s="247" t="e">
        <f t="shared" si="1"/>
        <v>#DIV/0!</v>
      </c>
      <c r="G17" s="247">
        <f t="shared" si="2"/>
        <v>7.0469798657718119</v>
      </c>
    </row>
    <row r="18" spans="1:7" x14ac:dyDescent="0.25">
      <c r="A18" s="195"/>
      <c r="B18" s="241"/>
      <c r="C18" s="201"/>
      <c r="D18" s="202"/>
      <c r="E18" s="210"/>
      <c r="F18" s="247"/>
      <c r="G18" s="247"/>
    </row>
    <row r="19" spans="1:7" x14ac:dyDescent="0.25">
      <c r="A19" s="193" t="s">
        <v>154</v>
      </c>
      <c r="B19" s="248">
        <f>B22</f>
        <v>0</v>
      </c>
      <c r="C19" s="209">
        <f>C20+C21+C22</f>
        <v>589555.69999999995</v>
      </c>
      <c r="D19" s="202"/>
      <c r="E19" s="209">
        <f t="shared" ref="E19" si="5">E20+E21+E22</f>
        <v>571482.12</v>
      </c>
      <c r="F19" s="247" t="e">
        <f t="shared" si="1"/>
        <v>#DIV/0!</v>
      </c>
      <c r="G19" s="247">
        <f t="shared" si="2"/>
        <v>96.934372782758288</v>
      </c>
    </row>
    <row r="20" spans="1:7" x14ac:dyDescent="0.25">
      <c r="A20" s="200" t="s">
        <v>160</v>
      </c>
      <c r="B20" s="241"/>
      <c r="C20" s="201"/>
      <c r="D20" s="202"/>
      <c r="E20" s="210"/>
      <c r="F20" s="247"/>
      <c r="G20" s="247"/>
    </row>
    <row r="21" spans="1:7" x14ac:dyDescent="0.25">
      <c r="A21" s="200" t="s">
        <v>161</v>
      </c>
      <c r="B21" s="241"/>
      <c r="C21" s="201"/>
      <c r="D21" s="202"/>
      <c r="E21" s="210"/>
      <c r="F21" s="247"/>
      <c r="G21" s="247"/>
    </row>
    <row r="22" spans="1:7" x14ac:dyDescent="0.25">
      <c r="A22" s="200" t="s">
        <v>164</v>
      </c>
      <c r="B22" s="241"/>
      <c r="C22" s="10">
        <v>589555.69999999995</v>
      </c>
      <c r="D22" s="202"/>
      <c r="E22" s="10">
        <v>571482.12</v>
      </c>
      <c r="F22" s="247" t="e">
        <f t="shared" si="1"/>
        <v>#DIV/0!</v>
      </c>
      <c r="G22" s="247">
        <f t="shared" si="2"/>
        <v>96.934372782758288</v>
      </c>
    </row>
    <row r="23" spans="1:7" x14ac:dyDescent="0.25">
      <c r="A23" s="196"/>
      <c r="B23" s="241"/>
      <c r="C23" s="201"/>
      <c r="D23" s="202"/>
      <c r="E23" s="210"/>
      <c r="F23" s="247"/>
      <c r="G23" s="247"/>
    </row>
    <row r="24" spans="1:7" x14ac:dyDescent="0.25">
      <c r="A24" s="195"/>
      <c r="B24" s="244"/>
      <c r="C24" s="201"/>
      <c r="D24" s="202"/>
      <c r="E24" s="210"/>
      <c r="F24" s="9"/>
      <c r="G24" s="9"/>
    </row>
    <row r="25" spans="1:7" x14ac:dyDescent="0.25">
      <c r="A25" s="215" t="s">
        <v>152</v>
      </c>
      <c r="B25" s="242" t="e">
        <f>B27+B31+B35+B40+#REF!</f>
        <v>#REF!</v>
      </c>
      <c r="C25" s="220">
        <f>C27+C31+C35+C40</f>
        <v>679662.66999999993</v>
      </c>
      <c r="D25" s="219"/>
      <c r="E25" s="220">
        <f>E27+E31+E35+E40</f>
        <v>648259.12</v>
      </c>
      <c r="F25" s="221"/>
      <c r="G25" s="221"/>
    </row>
    <row r="26" spans="1:7" x14ac:dyDescent="0.25">
      <c r="A26" s="193"/>
      <c r="B26" s="243"/>
      <c r="C26" s="210"/>
      <c r="D26" s="202"/>
      <c r="E26" s="210"/>
      <c r="F26" s="9"/>
      <c r="G26" s="9"/>
    </row>
    <row r="27" spans="1:7" x14ac:dyDescent="0.25">
      <c r="A27" s="193" t="s">
        <v>148</v>
      </c>
      <c r="B27" s="243">
        <f>B28</f>
        <v>0</v>
      </c>
      <c r="C27" s="214">
        <f>C28+C29</f>
        <v>1404.98</v>
      </c>
      <c r="D27" s="203"/>
      <c r="E27" s="214">
        <f>E28+E29</f>
        <v>1404.98</v>
      </c>
      <c r="F27" s="247" t="e">
        <f>E27/B27*100</f>
        <v>#DIV/0!</v>
      </c>
      <c r="G27" s="247">
        <f>E27/C27*100</f>
        <v>100</v>
      </c>
    </row>
    <row r="28" spans="1:7" x14ac:dyDescent="0.25">
      <c r="A28" s="195" t="s">
        <v>155</v>
      </c>
      <c r="B28" s="244"/>
      <c r="C28" s="201">
        <v>1404.98</v>
      </c>
      <c r="D28" s="203"/>
      <c r="E28" s="210">
        <v>1404.98</v>
      </c>
      <c r="F28" s="247" t="e">
        <f>E28/B28*100</f>
        <v>#DIV/0!</v>
      </c>
      <c r="G28" s="247">
        <f>E28/C28*100</f>
        <v>100</v>
      </c>
    </row>
    <row r="29" spans="1:7" x14ac:dyDescent="0.25">
      <c r="A29" s="194" t="s">
        <v>156</v>
      </c>
      <c r="B29" s="245"/>
      <c r="C29" s="201"/>
      <c r="D29" s="203"/>
      <c r="E29" s="210"/>
      <c r="F29" s="247"/>
      <c r="G29" s="247"/>
    </row>
    <row r="30" spans="1:7" x14ac:dyDescent="0.25">
      <c r="A30" s="194"/>
      <c r="B30" s="245"/>
      <c r="C30" s="210"/>
      <c r="D30" s="203"/>
      <c r="E30" s="210"/>
      <c r="F30" s="247"/>
      <c r="G30" s="247"/>
    </row>
    <row r="31" spans="1:7" x14ac:dyDescent="0.25">
      <c r="A31" s="193" t="s">
        <v>149</v>
      </c>
      <c r="B31" s="243"/>
      <c r="C31" s="214">
        <f>C32+C33</f>
        <v>1.33</v>
      </c>
      <c r="D31" s="202"/>
      <c r="E31" s="214">
        <f>E32+E33</f>
        <v>0</v>
      </c>
      <c r="F31" s="247"/>
      <c r="G31" s="247">
        <f t="shared" ref="G31:G44" si="6">E31/C31*100</f>
        <v>0</v>
      </c>
    </row>
    <row r="32" spans="1:7" x14ac:dyDescent="0.25">
      <c r="A32" s="195" t="s">
        <v>157</v>
      </c>
      <c r="B32" s="244"/>
      <c r="C32" s="210">
        <v>1.33</v>
      </c>
      <c r="D32" s="202"/>
      <c r="E32" s="210">
        <v>0</v>
      </c>
      <c r="F32" s="247"/>
      <c r="G32" s="247">
        <f t="shared" si="6"/>
        <v>0</v>
      </c>
    </row>
    <row r="33" spans="1:7" x14ac:dyDescent="0.25">
      <c r="A33" s="195" t="s">
        <v>163</v>
      </c>
      <c r="B33" s="244"/>
      <c r="C33" s="210"/>
      <c r="D33" s="202"/>
      <c r="E33" s="210"/>
      <c r="F33" s="247"/>
      <c r="G33" s="247"/>
    </row>
    <row r="34" spans="1:7" x14ac:dyDescent="0.25">
      <c r="A34" s="195"/>
      <c r="B34" s="244"/>
      <c r="C34" s="210"/>
      <c r="D34" s="202"/>
      <c r="E34" s="210"/>
      <c r="F34" s="247"/>
      <c r="G34" s="247"/>
    </row>
    <row r="35" spans="1:7" x14ac:dyDescent="0.25">
      <c r="A35" s="199" t="s">
        <v>153</v>
      </c>
      <c r="B35" s="246">
        <f>B36+B37</f>
        <v>0</v>
      </c>
      <c r="C35" s="214">
        <f>C36+C37+C38</f>
        <v>85743.6</v>
      </c>
      <c r="D35" s="202"/>
      <c r="E35" s="214">
        <f>E36+E37+E38</f>
        <v>74219.179999999993</v>
      </c>
      <c r="F35" s="247" t="e">
        <f t="shared" ref="F35:F45" si="7">E35/B35*100</f>
        <v>#DIV/0!</v>
      </c>
      <c r="G35" s="247">
        <f t="shared" si="6"/>
        <v>86.559440004851666</v>
      </c>
    </row>
    <row r="36" spans="1:7" ht="16.5" customHeight="1" x14ac:dyDescent="0.25">
      <c r="A36" s="195" t="s">
        <v>158</v>
      </c>
      <c r="B36" s="244"/>
      <c r="C36" s="210">
        <v>78105.850000000006</v>
      </c>
      <c r="D36" s="202"/>
      <c r="E36" s="210">
        <v>73694.179999999993</v>
      </c>
      <c r="F36" s="247" t="e">
        <f t="shared" si="7"/>
        <v>#DIV/0!</v>
      </c>
      <c r="G36" s="247">
        <f t="shared" si="6"/>
        <v>94.351677883282733</v>
      </c>
    </row>
    <row r="37" spans="1:7" x14ac:dyDescent="0.25">
      <c r="A37" s="195" t="s">
        <v>159</v>
      </c>
      <c r="B37" s="244"/>
      <c r="C37" s="210">
        <v>7450</v>
      </c>
      <c r="D37" s="202"/>
      <c r="E37" s="210">
        <v>525</v>
      </c>
      <c r="F37" s="247" t="e">
        <f t="shared" si="7"/>
        <v>#DIV/0!</v>
      </c>
      <c r="G37" s="247">
        <f t="shared" si="6"/>
        <v>7.0469798657718119</v>
      </c>
    </row>
    <row r="38" spans="1:7" ht="15" customHeight="1" x14ac:dyDescent="0.25">
      <c r="A38" s="195" t="s">
        <v>166</v>
      </c>
      <c r="B38" s="244"/>
      <c r="C38" s="210">
        <v>187.75</v>
      </c>
      <c r="D38" s="202"/>
      <c r="E38" s="210">
        <v>0</v>
      </c>
      <c r="F38" s="247"/>
      <c r="G38" s="247"/>
    </row>
    <row r="39" spans="1:7" x14ac:dyDescent="0.25">
      <c r="A39" s="195"/>
      <c r="B39" s="244"/>
      <c r="C39" s="210"/>
      <c r="D39" s="202"/>
      <c r="E39" s="210"/>
      <c r="F39" s="247"/>
      <c r="G39" s="247"/>
    </row>
    <row r="40" spans="1:7" x14ac:dyDescent="0.25">
      <c r="A40" s="193" t="s">
        <v>154</v>
      </c>
      <c r="B40" s="243">
        <f>B43+B44+B41</f>
        <v>0</v>
      </c>
      <c r="C40" s="214">
        <f>C41+C42+C43+C44+C45</f>
        <v>592512.75999999989</v>
      </c>
      <c r="D40" s="202"/>
      <c r="E40" s="214">
        <f>E41+E42+E43+E44</f>
        <v>572634.96</v>
      </c>
      <c r="F40" s="247" t="e">
        <f t="shared" si="7"/>
        <v>#DIV/0!</v>
      </c>
      <c r="G40" s="247">
        <f t="shared" si="6"/>
        <v>96.645169295594584</v>
      </c>
    </row>
    <row r="41" spans="1:7" x14ac:dyDescent="0.25">
      <c r="A41" s="200" t="s">
        <v>160</v>
      </c>
      <c r="B41" s="244"/>
      <c r="C41" s="210">
        <v>40</v>
      </c>
      <c r="D41" s="202"/>
      <c r="E41" s="210">
        <v>20</v>
      </c>
      <c r="F41" s="247" t="e">
        <f t="shared" si="7"/>
        <v>#DIV/0!</v>
      </c>
      <c r="G41" s="247"/>
    </row>
    <row r="42" spans="1:7" x14ac:dyDescent="0.25">
      <c r="A42" s="200" t="s">
        <v>161</v>
      </c>
      <c r="B42" s="244"/>
      <c r="C42" s="210"/>
      <c r="D42" s="202"/>
      <c r="E42" s="210"/>
      <c r="F42" s="247"/>
      <c r="G42" s="247"/>
    </row>
    <row r="43" spans="1:7" x14ac:dyDescent="0.25">
      <c r="A43" s="200" t="s">
        <v>164</v>
      </c>
      <c r="B43" s="244"/>
      <c r="C43" s="210">
        <v>589555.69999999995</v>
      </c>
      <c r="D43" s="213"/>
      <c r="E43" s="210">
        <v>572614.96</v>
      </c>
      <c r="F43" s="247" t="e">
        <f t="shared" si="7"/>
        <v>#DIV/0!</v>
      </c>
      <c r="G43" s="247">
        <f t="shared" si="6"/>
        <v>97.126524262253767</v>
      </c>
    </row>
    <row r="44" spans="1:7" x14ac:dyDescent="0.25">
      <c r="A44" s="200" t="s">
        <v>165</v>
      </c>
      <c r="B44" s="244"/>
      <c r="C44" s="210">
        <v>2333.7399999999998</v>
      </c>
      <c r="D44" s="213"/>
      <c r="E44" s="210">
        <v>0</v>
      </c>
      <c r="F44" s="247" t="e">
        <f t="shared" si="7"/>
        <v>#DIV/0!</v>
      </c>
      <c r="G44" s="247">
        <f t="shared" si="6"/>
        <v>0</v>
      </c>
    </row>
    <row r="45" spans="1:7" x14ac:dyDescent="0.25">
      <c r="A45" s="200" t="s">
        <v>231</v>
      </c>
      <c r="B45" s="244"/>
      <c r="C45" s="212">
        <v>583.32000000000005</v>
      </c>
      <c r="D45" s="213"/>
      <c r="E45" s="212">
        <v>0</v>
      </c>
      <c r="F45" s="247" t="e">
        <f t="shared" si="7"/>
        <v>#DIV/0!</v>
      </c>
      <c r="G45" s="247"/>
    </row>
  </sheetData>
  <mergeCells count="1">
    <mergeCell ref="A2:G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31"/>
  <sheetViews>
    <sheetView showGridLines="0" workbookViewId="0">
      <pane ySplit="1" topLeftCell="A2" activePane="bottomLeft" state="frozenSplit"/>
      <selection pane="bottomLeft" activeCell="L12" sqref="L12:N12"/>
    </sheetView>
  </sheetViews>
  <sheetFormatPr defaultRowHeight="12.75" x14ac:dyDescent="0.2"/>
  <cols>
    <col min="1" max="1" width="1.28515625" style="308" customWidth="1"/>
    <col min="2" max="2" width="6.7109375" style="308" customWidth="1"/>
    <col min="3" max="3" width="8" style="308" customWidth="1"/>
    <col min="4" max="4" width="17.42578125" style="308" customWidth="1"/>
    <col min="5" max="5" width="6.7109375" style="308" customWidth="1"/>
    <col min="6" max="6" width="14.7109375" style="308" customWidth="1"/>
    <col min="7" max="7" width="9.42578125" style="308" customWidth="1"/>
    <col min="8" max="8" width="1.28515625" style="308" customWidth="1"/>
    <col min="9" max="9" width="33.7109375" style="308" customWidth="1"/>
    <col min="10" max="10" width="1.28515625" style="308" customWidth="1"/>
    <col min="11" max="11" width="9.5703125" style="308" customWidth="1"/>
    <col min="12" max="12" width="2.5703125" style="308" customWidth="1"/>
    <col min="13" max="13" width="5.28515625" style="308" customWidth="1"/>
    <col min="14" max="14" width="4" style="308" customWidth="1"/>
    <col min="15" max="15" width="4.140625" style="308" customWidth="1"/>
    <col min="16" max="16" width="0" style="308" hidden="1" customWidth="1"/>
    <col min="17" max="17" width="1.140625" style="308" customWidth="1"/>
    <col min="18" max="18" width="6.7109375" style="308" customWidth="1"/>
    <col min="19" max="19" width="8.42578125" style="308" customWidth="1"/>
    <col min="20" max="20" width="0" style="308" hidden="1" customWidth="1"/>
    <col min="21" max="21" width="0.140625" style="308" customWidth="1"/>
    <col min="22" max="22" width="0.85546875" style="308" customWidth="1"/>
    <col min="23" max="16384" width="9.140625" style="308"/>
  </cols>
  <sheetData>
    <row r="1" spans="2:21" ht="7.15" customHeight="1" x14ac:dyDescent="0.2"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</row>
    <row r="2" spans="2:21" ht="14.1" customHeight="1" x14ac:dyDescent="0.2">
      <c r="B2" s="428" t="s">
        <v>212</v>
      </c>
      <c r="C2" s="415"/>
      <c r="D2" s="415"/>
      <c r="E2" s="415"/>
      <c r="F2" s="415"/>
      <c r="G2" s="332"/>
      <c r="H2" s="332"/>
      <c r="I2" s="332"/>
      <c r="J2" s="332"/>
      <c r="K2" s="332"/>
      <c r="L2" s="332"/>
      <c r="M2" s="332"/>
      <c r="N2" s="433"/>
      <c r="O2" s="415"/>
      <c r="P2" s="332"/>
      <c r="Q2" s="332"/>
      <c r="R2" s="434"/>
      <c r="S2" s="415"/>
      <c r="T2" s="415"/>
      <c r="U2" s="415"/>
    </row>
    <row r="3" spans="2:21" ht="14.1" customHeight="1" x14ac:dyDescent="0.2">
      <c r="B3" s="428" t="s">
        <v>211</v>
      </c>
      <c r="C3" s="415"/>
      <c r="D3" s="415"/>
      <c r="E3" s="415"/>
      <c r="F3" s="332"/>
      <c r="G3" s="332"/>
      <c r="H3" s="332"/>
      <c r="I3" s="332"/>
      <c r="J3" s="332"/>
      <c r="K3" s="332"/>
      <c r="L3" s="332"/>
      <c r="M3" s="433"/>
      <c r="N3" s="415"/>
      <c r="O3" s="415"/>
      <c r="P3" s="332"/>
      <c r="Q3" s="332"/>
      <c r="R3" s="435"/>
      <c r="S3" s="415"/>
      <c r="T3" s="415"/>
      <c r="U3" s="415"/>
    </row>
    <row r="4" spans="2:21" ht="12.75" customHeight="1" x14ac:dyDescent="0.2">
      <c r="B4" s="428" t="s">
        <v>210</v>
      </c>
      <c r="C4" s="415"/>
      <c r="D4" s="415"/>
      <c r="E4" s="332"/>
      <c r="F4" s="332"/>
      <c r="G4" s="332"/>
      <c r="H4" s="332"/>
      <c r="I4" s="429" t="s">
        <v>219</v>
      </c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</row>
    <row r="5" spans="2:21" ht="12.75" customHeight="1" x14ac:dyDescent="0.2">
      <c r="B5" s="332"/>
      <c r="C5" s="332"/>
      <c r="D5" s="332"/>
      <c r="E5" s="332"/>
      <c r="F5" s="332"/>
      <c r="G5" s="332"/>
      <c r="H5" s="332"/>
      <c r="I5" s="415"/>
      <c r="J5" s="332"/>
      <c r="K5" s="332"/>
      <c r="L5" s="332"/>
      <c r="M5" s="332"/>
      <c r="N5" s="332"/>
      <c r="O5" s="332"/>
      <c r="P5" s="332"/>
      <c r="Q5" s="332"/>
      <c r="R5" s="332"/>
      <c r="S5" s="332"/>
      <c r="T5" s="332"/>
      <c r="U5" s="332"/>
    </row>
    <row r="6" spans="2:21" ht="3.4" customHeight="1" x14ac:dyDescent="0.2">
      <c r="B6" s="332"/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  <c r="Q6" s="332"/>
      <c r="R6" s="332"/>
      <c r="S6" s="332"/>
      <c r="T6" s="332"/>
      <c r="U6" s="332"/>
    </row>
    <row r="7" spans="2:21" ht="18" customHeight="1" x14ac:dyDescent="0.2">
      <c r="B7" s="332"/>
      <c r="C7" s="332"/>
      <c r="D7" s="332"/>
      <c r="E7" s="332"/>
      <c r="F7" s="332"/>
      <c r="G7" s="332"/>
      <c r="H7" s="430" t="s">
        <v>220</v>
      </c>
      <c r="I7" s="415"/>
      <c r="J7" s="415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</row>
    <row r="8" spans="2:21" ht="3.4" customHeight="1" x14ac:dyDescent="0.2">
      <c r="B8" s="332"/>
      <c r="C8" s="332"/>
      <c r="D8" s="332"/>
      <c r="E8" s="332"/>
      <c r="F8" s="332"/>
      <c r="G8" s="332"/>
      <c r="H8" s="332"/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332"/>
    </row>
    <row r="9" spans="2:21" ht="14.1" customHeight="1" x14ac:dyDescent="0.2">
      <c r="B9" s="332"/>
      <c r="C9" s="332"/>
      <c r="D9" s="332"/>
      <c r="E9" s="332"/>
      <c r="F9" s="332"/>
      <c r="G9" s="332"/>
      <c r="H9" s="431"/>
      <c r="I9" s="415"/>
      <c r="J9" s="415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</row>
    <row r="10" spans="2:21" ht="7.15" customHeight="1" thickBot="1" x14ac:dyDescent="0.25">
      <c r="B10" s="332"/>
      <c r="C10" s="332"/>
      <c r="D10" s="332"/>
      <c r="E10" s="332"/>
      <c r="F10" s="332"/>
      <c r="G10" s="332"/>
      <c r="H10" s="332"/>
      <c r="I10" s="332"/>
      <c r="J10" s="332"/>
      <c r="K10" s="332"/>
      <c r="L10" s="332"/>
      <c r="M10" s="332"/>
      <c r="N10" s="332"/>
      <c r="O10" s="332"/>
      <c r="P10" s="332"/>
      <c r="Q10" s="332"/>
      <c r="R10" s="332"/>
      <c r="S10" s="332"/>
      <c r="T10" s="332"/>
      <c r="U10" s="332"/>
    </row>
    <row r="11" spans="2:21" ht="14.25" customHeight="1" thickTop="1" thickBot="1" x14ac:dyDescent="0.25">
      <c r="B11" s="334" t="s">
        <v>209</v>
      </c>
      <c r="C11" s="334" t="s">
        <v>208</v>
      </c>
      <c r="D11" s="432" t="s">
        <v>207</v>
      </c>
      <c r="E11" s="424"/>
      <c r="F11" s="424"/>
      <c r="G11" s="424"/>
      <c r="H11" s="424"/>
      <c r="I11" s="424"/>
      <c r="J11" s="424"/>
      <c r="K11" s="424"/>
      <c r="L11" s="423" t="s">
        <v>222</v>
      </c>
      <c r="M11" s="424"/>
      <c r="N11" s="424"/>
      <c r="O11" s="425" t="s">
        <v>221</v>
      </c>
      <c r="P11" s="424"/>
      <c r="Q11" s="424"/>
      <c r="R11" s="424"/>
      <c r="S11" s="335" t="s">
        <v>83</v>
      </c>
      <c r="T11" s="332"/>
      <c r="U11" s="332"/>
    </row>
    <row r="12" spans="2:21" ht="13.5" customHeight="1" thickTop="1" x14ac:dyDescent="0.2">
      <c r="B12" s="426" t="s">
        <v>206</v>
      </c>
      <c r="C12" s="415"/>
      <c r="D12" s="415"/>
      <c r="E12" s="415"/>
      <c r="F12" s="415"/>
      <c r="G12" s="415"/>
      <c r="H12" s="415"/>
      <c r="I12" s="415"/>
      <c r="J12" s="415"/>
      <c r="K12" s="415"/>
      <c r="L12" s="427">
        <v>679662.67</v>
      </c>
      <c r="M12" s="415"/>
      <c r="N12" s="415"/>
      <c r="O12" s="427">
        <v>648259.12</v>
      </c>
      <c r="P12" s="415"/>
      <c r="Q12" s="415"/>
      <c r="R12" s="415"/>
      <c r="S12" s="336">
        <v>0.95379999999999998</v>
      </c>
      <c r="T12" s="332"/>
      <c r="U12" s="332"/>
    </row>
    <row r="13" spans="2:21" ht="12.75" customHeight="1" x14ac:dyDescent="0.2">
      <c r="B13" s="421" t="s">
        <v>218</v>
      </c>
      <c r="C13" s="415"/>
      <c r="D13" s="415"/>
      <c r="E13" s="415"/>
      <c r="F13" s="415"/>
      <c r="G13" s="415"/>
      <c r="H13" s="415"/>
      <c r="I13" s="415"/>
      <c r="J13" s="415"/>
      <c r="K13" s="415"/>
      <c r="L13" s="422">
        <v>679662.67</v>
      </c>
      <c r="M13" s="415"/>
      <c r="N13" s="415"/>
      <c r="O13" s="422">
        <v>648259.12</v>
      </c>
      <c r="P13" s="415"/>
      <c r="Q13" s="415"/>
      <c r="R13" s="415"/>
      <c r="S13" s="337">
        <v>0.95379999999999998</v>
      </c>
      <c r="T13" s="332"/>
      <c r="U13" s="332"/>
    </row>
    <row r="14" spans="2:21" ht="12.75" customHeight="1" x14ac:dyDescent="0.2">
      <c r="B14" s="417" t="s">
        <v>217</v>
      </c>
      <c r="C14" s="415"/>
      <c r="D14" s="415"/>
      <c r="E14" s="415"/>
      <c r="F14" s="415"/>
      <c r="G14" s="415"/>
      <c r="H14" s="415"/>
      <c r="I14" s="415"/>
      <c r="J14" s="415"/>
      <c r="K14" s="415"/>
      <c r="L14" s="418">
        <v>609331.75</v>
      </c>
      <c r="M14" s="415"/>
      <c r="N14" s="415"/>
      <c r="O14" s="418">
        <v>585552.16</v>
      </c>
      <c r="P14" s="415"/>
      <c r="Q14" s="415"/>
      <c r="R14" s="415"/>
      <c r="S14" s="338">
        <v>0.96099999999999997</v>
      </c>
      <c r="T14" s="332"/>
      <c r="U14" s="332"/>
    </row>
    <row r="15" spans="2:21" ht="12.75" customHeight="1" x14ac:dyDescent="0.2">
      <c r="B15" s="419" t="s">
        <v>216</v>
      </c>
      <c r="C15" s="415"/>
      <c r="D15" s="415"/>
      <c r="E15" s="415"/>
      <c r="F15" s="415"/>
      <c r="G15" s="415"/>
      <c r="H15" s="415"/>
      <c r="I15" s="415"/>
      <c r="J15" s="415"/>
      <c r="K15" s="415"/>
      <c r="L15" s="420">
        <v>609331.75</v>
      </c>
      <c r="M15" s="415"/>
      <c r="N15" s="415"/>
      <c r="O15" s="420">
        <v>585552.16</v>
      </c>
      <c r="P15" s="415"/>
      <c r="Q15" s="415"/>
      <c r="R15" s="415"/>
      <c r="S15" s="339">
        <v>0.96099999999999997</v>
      </c>
      <c r="T15" s="332"/>
      <c r="U15" s="332"/>
    </row>
    <row r="16" spans="2:21" x14ac:dyDescent="0.2">
      <c r="B16" s="333" t="s">
        <v>174</v>
      </c>
      <c r="C16" s="333"/>
      <c r="D16" s="414" t="s">
        <v>7</v>
      </c>
      <c r="E16" s="415"/>
      <c r="F16" s="415"/>
      <c r="G16" s="415"/>
      <c r="H16" s="415"/>
      <c r="I16" s="415"/>
      <c r="J16" s="415"/>
      <c r="K16" s="415"/>
      <c r="L16" s="416">
        <v>609331.75</v>
      </c>
      <c r="M16" s="415"/>
      <c r="N16" s="415"/>
      <c r="O16" s="416">
        <v>585313.57999999996</v>
      </c>
      <c r="P16" s="415"/>
      <c r="Q16" s="415"/>
      <c r="R16" s="415"/>
      <c r="S16" s="340">
        <v>0.96060000000000001</v>
      </c>
      <c r="T16" s="332"/>
      <c r="U16" s="332"/>
    </row>
    <row r="17" spans="2:21" x14ac:dyDescent="0.2">
      <c r="B17" s="333" t="s">
        <v>185</v>
      </c>
      <c r="C17" s="333"/>
      <c r="D17" s="414" t="s">
        <v>13</v>
      </c>
      <c r="E17" s="415"/>
      <c r="F17" s="415"/>
      <c r="G17" s="415"/>
      <c r="H17" s="415"/>
      <c r="I17" s="415"/>
      <c r="J17" s="415"/>
      <c r="K17" s="415"/>
      <c r="L17" s="416">
        <v>528729.98</v>
      </c>
      <c r="M17" s="415"/>
      <c r="N17" s="415"/>
      <c r="O17" s="416">
        <v>513041.43</v>
      </c>
      <c r="P17" s="415"/>
      <c r="Q17" s="415"/>
      <c r="R17" s="415"/>
      <c r="S17" s="340">
        <v>0.97030000000000005</v>
      </c>
      <c r="T17" s="332"/>
      <c r="U17" s="332"/>
    </row>
    <row r="18" spans="2:21" x14ac:dyDescent="0.2">
      <c r="B18" s="333" t="s">
        <v>173</v>
      </c>
      <c r="C18" s="333"/>
      <c r="D18" s="414" t="s">
        <v>8</v>
      </c>
      <c r="E18" s="415"/>
      <c r="F18" s="415"/>
      <c r="G18" s="415"/>
      <c r="H18" s="415"/>
      <c r="I18" s="415"/>
      <c r="J18" s="415"/>
      <c r="K18" s="415"/>
      <c r="L18" s="416">
        <v>79201.77</v>
      </c>
      <c r="M18" s="415"/>
      <c r="N18" s="415"/>
      <c r="O18" s="416">
        <v>72056.44</v>
      </c>
      <c r="P18" s="415"/>
      <c r="Q18" s="415"/>
      <c r="R18" s="415"/>
      <c r="S18" s="340">
        <v>0.90980000000000005</v>
      </c>
      <c r="T18" s="332"/>
      <c r="U18" s="332"/>
    </row>
    <row r="19" spans="2:21" x14ac:dyDescent="0.2">
      <c r="B19" s="333" t="s">
        <v>188</v>
      </c>
      <c r="C19" s="333"/>
      <c r="D19" s="414" t="s">
        <v>9</v>
      </c>
      <c r="E19" s="415"/>
      <c r="F19" s="415"/>
      <c r="G19" s="415"/>
      <c r="H19" s="415"/>
      <c r="I19" s="415"/>
      <c r="J19" s="415"/>
      <c r="K19" s="415"/>
      <c r="L19" s="416">
        <v>300</v>
      </c>
      <c r="M19" s="415"/>
      <c r="N19" s="415"/>
      <c r="O19" s="416">
        <v>215.71</v>
      </c>
      <c r="P19" s="415"/>
      <c r="Q19" s="415"/>
      <c r="R19" s="415"/>
      <c r="S19" s="340">
        <v>0.71899999999999997</v>
      </c>
      <c r="T19" s="332"/>
      <c r="U19" s="332"/>
    </row>
    <row r="20" spans="2:21" ht="12.75" customHeight="1" x14ac:dyDescent="0.2">
      <c r="B20" s="333" t="s">
        <v>184</v>
      </c>
      <c r="C20" s="333"/>
      <c r="D20" s="414" t="s">
        <v>183</v>
      </c>
      <c r="E20" s="415"/>
      <c r="F20" s="415"/>
      <c r="G20" s="415"/>
      <c r="H20" s="415"/>
      <c r="I20" s="415"/>
      <c r="J20" s="415"/>
      <c r="K20" s="415"/>
      <c r="L20" s="416">
        <v>1100</v>
      </c>
      <c r="M20" s="415"/>
      <c r="N20" s="415"/>
      <c r="O20" s="416">
        <v>0</v>
      </c>
      <c r="P20" s="415"/>
      <c r="Q20" s="415"/>
      <c r="R20" s="415"/>
      <c r="S20" s="340">
        <v>0</v>
      </c>
      <c r="T20" s="332"/>
      <c r="U20" s="332"/>
    </row>
    <row r="21" spans="2:21" ht="12.75" customHeight="1" x14ac:dyDescent="0.2">
      <c r="B21" s="333" t="s">
        <v>179</v>
      </c>
      <c r="C21" s="333"/>
      <c r="D21" s="414" t="s">
        <v>82</v>
      </c>
      <c r="E21" s="415"/>
      <c r="F21" s="415"/>
      <c r="G21" s="415"/>
      <c r="H21" s="415"/>
      <c r="I21" s="415"/>
      <c r="J21" s="415"/>
      <c r="K21" s="415"/>
      <c r="L21" s="416">
        <v>0</v>
      </c>
      <c r="M21" s="415"/>
      <c r="N21" s="415"/>
      <c r="O21" s="416">
        <v>238.58</v>
      </c>
      <c r="P21" s="415"/>
      <c r="Q21" s="415"/>
      <c r="R21" s="415"/>
      <c r="S21" s="340">
        <v>0</v>
      </c>
      <c r="T21" s="332"/>
      <c r="U21" s="332"/>
    </row>
    <row r="22" spans="2:21" ht="12.75" customHeight="1" x14ac:dyDescent="0.2">
      <c r="B22" s="333" t="s">
        <v>178</v>
      </c>
      <c r="C22" s="333"/>
      <c r="D22" s="414" t="s">
        <v>11</v>
      </c>
      <c r="E22" s="415"/>
      <c r="F22" s="415"/>
      <c r="G22" s="415"/>
      <c r="H22" s="415"/>
      <c r="I22" s="415"/>
      <c r="J22" s="415"/>
      <c r="K22" s="415"/>
      <c r="L22" s="416">
        <v>0</v>
      </c>
      <c r="M22" s="415"/>
      <c r="N22" s="415"/>
      <c r="O22" s="416">
        <v>238.58</v>
      </c>
      <c r="P22" s="415"/>
      <c r="Q22" s="415"/>
      <c r="R22" s="415"/>
      <c r="S22" s="340">
        <v>0</v>
      </c>
      <c r="T22" s="332"/>
      <c r="U22" s="332"/>
    </row>
    <row r="23" spans="2:21" ht="12.75" customHeight="1" x14ac:dyDescent="0.2">
      <c r="B23" s="417" t="s">
        <v>215</v>
      </c>
      <c r="C23" s="415"/>
      <c r="D23" s="415"/>
      <c r="E23" s="415"/>
      <c r="F23" s="415"/>
      <c r="G23" s="415"/>
      <c r="H23" s="415"/>
      <c r="I23" s="415"/>
      <c r="J23" s="415"/>
      <c r="K23" s="415"/>
      <c r="L23" s="418">
        <v>70330.92</v>
      </c>
      <c r="M23" s="415"/>
      <c r="N23" s="415"/>
      <c r="O23" s="418">
        <v>62706.96</v>
      </c>
      <c r="P23" s="415"/>
      <c r="Q23" s="415"/>
      <c r="R23" s="415"/>
      <c r="S23" s="338">
        <v>0.89159999999999995</v>
      </c>
      <c r="T23" s="332"/>
      <c r="U23" s="332"/>
    </row>
    <row r="24" spans="2:21" ht="12.75" customHeight="1" x14ac:dyDescent="0.2">
      <c r="B24" s="419" t="s">
        <v>214</v>
      </c>
      <c r="C24" s="415"/>
      <c r="D24" s="415"/>
      <c r="E24" s="415"/>
      <c r="F24" s="415"/>
      <c r="G24" s="415"/>
      <c r="H24" s="415"/>
      <c r="I24" s="415"/>
      <c r="J24" s="415"/>
      <c r="K24" s="415"/>
      <c r="L24" s="420">
        <v>70330.92</v>
      </c>
      <c r="M24" s="415"/>
      <c r="N24" s="415"/>
      <c r="O24" s="420">
        <v>62706.96</v>
      </c>
      <c r="P24" s="415"/>
      <c r="Q24" s="415"/>
      <c r="R24" s="415"/>
      <c r="S24" s="339">
        <v>0.89159999999999995</v>
      </c>
      <c r="T24" s="332"/>
      <c r="U24" s="332"/>
    </row>
    <row r="25" spans="2:21" x14ac:dyDescent="0.2">
      <c r="B25" s="333" t="s">
        <v>174</v>
      </c>
      <c r="C25" s="333"/>
      <c r="D25" s="414" t="s">
        <v>7</v>
      </c>
      <c r="E25" s="415"/>
      <c r="F25" s="415"/>
      <c r="G25" s="415"/>
      <c r="H25" s="415"/>
      <c r="I25" s="415"/>
      <c r="J25" s="415"/>
      <c r="K25" s="415"/>
      <c r="L25" s="416">
        <v>67330.92</v>
      </c>
      <c r="M25" s="415"/>
      <c r="N25" s="415"/>
      <c r="O25" s="416">
        <v>61740.37</v>
      </c>
      <c r="P25" s="415"/>
      <c r="Q25" s="415"/>
      <c r="R25" s="415"/>
      <c r="S25" s="340">
        <v>0.91700000000000004</v>
      </c>
      <c r="T25" s="332"/>
      <c r="U25" s="332"/>
    </row>
    <row r="26" spans="2:21" x14ac:dyDescent="0.2">
      <c r="B26" s="333" t="s">
        <v>173</v>
      </c>
      <c r="C26" s="333"/>
      <c r="D26" s="414" t="s">
        <v>8</v>
      </c>
      <c r="E26" s="415"/>
      <c r="F26" s="415"/>
      <c r="G26" s="415"/>
      <c r="H26" s="415"/>
      <c r="I26" s="415"/>
      <c r="J26" s="415"/>
      <c r="K26" s="415"/>
      <c r="L26" s="416">
        <v>67204.399999999994</v>
      </c>
      <c r="M26" s="415"/>
      <c r="N26" s="415"/>
      <c r="O26" s="416">
        <v>58915.33</v>
      </c>
      <c r="P26" s="415"/>
      <c r="Q26" s="415"/>
      <c r="R26" s="415"/>
      <c r="S26" s="340">
        <v>0.87670000000000003</v>
      </c>
      <c r="T26" s="332"/>
      <c r="U26" s="332"/>
    </row>
    <row r="27" spans="2:21" ht="12.75" customHeight="1" x14ac:dyDescent="0.2">
      <c r="B27" s="333" t="s">
        <v>184</v>
      </c>
      <c r="C27" s="333"/>
      <c r="D27" s="414" t="s">
        <v>183</v>
      </c>
      <c r="E27" s="415"/>
      <c r="F27" s="415"/>
      <c r="G27" s="415"/>
      <c r="H27" s="415"/>
      <c r="I27" s="415"/>
      <c r="J27" s="415"/>
      <c r="K27" s="415"/>
      <c r="L27" s="416">
        <v>0</v>
      </c>
      <c r="M27" s="415"/>
      <c r="N27" s="415"/>
      <c r="O27" s="416">
        <v>2698.52</v>
      </c>
      <c r="P27" s="415"/>
      <c r="Q27" s="415"/>
      <c r="R27" s="415"/>
      <c r="S27" s="340">
        <v>0</v>
      </c>
      <c r="T27" s="332"/>
      <c r="U27" s="332"/>
    </row>
    <row r="28" spans="2:21" x14ac:dyDescent="0.2">
      <c r="B28" s="333" t="s">
        <v>194</v>
      </c>
      <c r="C28" s="333"/>
      <c r="D28" s="414" t="s">
        <v>92</v>
      </c>
      <c r="E28" s="415"/>
      <c r="F28" s="415"/>
      <c r="G28" s="415"/>
      <c r="H28" s="415"/>
      <c r="I28" s="415"/>
      <c r="J28" s="415"/>
      <c r="K28" s="415"/>
      <c r="L28" s="416">
        <v>126.52</v>
      </c>
      <c r="M28" s="415"/>
      <c r="N28" s="415"/>
      <c r="O28" s="416">
        <v>126.52</v>
      </c>
      <c r="P28" s="415"/>
      <c r="Q28" s="415"/>
      <c r="R28" s="415"/>
      <c r="S28" s="340">
        <v>1</v>
      </c>
      <c r="T28" s="332"/>
      <c r="U28" s="332"/>
    </row>
    <row r="29" spans="2:21" ht="12.75" customHeight="1" x14ac:dyDescent="0.2">
      <c r="B29" s="333" t="s">
        <v>179</v>
      </c>
      <c r="C29" s="333"/>
      <c r="D29" s="414" t="s">
        <v>82</v>
      </c>
      <c r="E29" s="415"/>
      <c r="F29" s="415"/>
      <c r="G29" s="415"/>
      <c r="H29" s="415"/>
      <c r="I29" s="415"/>
      <c r="J29" s="415"/>
      <c r="K29" s="415"/>
      <c r="L29" s="416">
        <v>3000</v>
      </c>
      <c r="M29" s="415"/>
      <c r="N29" s="415"/>
      <c r="O29" s="416">
        <v>966.59</v>
      </c>
      <c r="P29" s="415"/>
      <c r="Q29" s="415"/>
      <c r="R29" s="415"/>
      <c r="S29" s="340">
        <v>0.32219999999999999</v>
      </c>
      <c r="T29" s="332"/>
      <c r="U29" s="332"/>
    </row>
    <row r="30" spans="2:21" ht="12.75" customHeight="1" x14ac:dyDescent="0.2">
      <c r="B30" s="333" t="s">
        <v>178</v>
      </c>
      <c r="C30" s="333"/>
      <c r="D30" s="414" t="s">
        <v>11</v>
      </c>
      <c r="E30" s="415"/>
      <c r="F30" s="415"/>
      <c r="G30" s="415"/>
      <c r="H30" s="415"/>
      <c r="I30" s="415"/>
      <c r="J30" s="415"/>
      <c r="K30" s="415"/>
      <c r="L30" s="416">
        <v>3000</v>
      </c>
      <c r="M30" s="415"/>
      <c r="N30" s="415"/>
      <c r="O30" s="416">
        <v>966.59</v>
      </c>
      <c r="P30" s="415"/>
      <c r="Q30" s="415"/>
      <c r="R30" s="415"/>
      <c r="S30" s="340">
        <v>0.32219999999999999</v>
      </c>
      <c r="T30" s="332"/>
      <c r="U30" s="332"/>
    </row>
    <row r="31" spans="2:21" ht="12.75" hidden="1" customHeight="1" x14ac:dyDescent="0.2"/>
  </sheetData>
  <mergeCells count="70">
    <mergeCell ref="B2:F2"/>
    <mergeCell ref="N2:O2"/>
    <mergeCell ref="R2:U2"/>
    <mergeCell ref="B3:E3"/>
    <mergeCell ref="M3:O3"/>
    <mergeCell ref="R3:U3"/>
    <mergeCell ref="B4:D4"/>
    <mergeCell ref="I4:I5"/>
    <mergeCell ref="H7:J7"/>
    <mergeCell ref="H9:J9"/>
    <mergeCell ref="D11:K11"/>
    <mergeCell ref="L11:N11"/>
    <mergeCell ref="O11:R11"/>
    <mergeCell ref="B12:K12"/>
    <mergeCell ref="L12:N12"/>
    <mergeCell ref="O12:R12"/>
    <mergeCell ref="B13:K13"/>
    <mergeCell ref="L13:N13"/>
    <mergeCell ref="O13:R13"/>
    <mergeCell ref="B14:K14"/>
    <mergeCell ref="L14:N14"/>
    <mergeCell ref="O14:R14"/>
    <mergeCell ref="B15:K15"/>
    <mergeCell ref="L15:N15"/>
    <mergeCell ref="O15:R15"/>
    <mergeCell ref="D16:K16"/>
    <mergeCell ref="L16:N16"/>
    <mergeCell ref="O16:R16"/>
    <mergeCell ref="D17:K17"/>
    <mergeCell ref="L17:N17"/>
    <mergeCell ref="O17:R17"/>
    <mergeCell ref="D18:K18"/>
    <mergeCell ref="L18:N18"/>
    <mergeCell ref="O18:R18"/>
    <mergeCell ref="D19:K19"/>
    <mergeCell ref="L19:N19"/>
    <mergeCell ref="O19:R19"/>
    <mergeCell ref="D20:K20"/>
    <mergeCell ref="L20:N20"/>
    <mergeCell ref="O20:R20"/>
    <mergeCell ref="D21:K21"/>
    <mergeCell ref="L21:N21"/>
    <mergeCell ref="O21:R21"/>
    <mergeCell ref="D22:K22"/>
    <mergeCell ref="L22:N22"/>
    <mergeCell ref="O22:R22"/>
    <mergeCell ref="B23:K23"/>
    <mergeCell ref="L23:N23"/>
    <mergeCell ref="O23:R23"/>
    <mergeCell ref="B24:K24"/>
    <mergeCell ref="L24:N24"/>
    <mergeCell ref="O24:R24"/>
    <mergeCell ref="D25:K25"/>
    <mergeCell ref="L25:N25"/>
    <mergeCell ref="O25:R25"/>
    <mergeCell ref="D26:K26"/>
    <mergeCell ref="L26:N26"/>
    <mergeCell ref="O26:R26"/>
    <mergeCell ref="D27:K27"/>
    <mergeCell ref="L27:N27"/>
    <mergeCell ref="O27:R27"/>
    <mergeCell ref="D30:K30"/>
    <mergeCell ref="L30:N30"/>
    <mergeCell ref="O30:R30"/>
    <mergeCell ref="D28:K28"/>
    <mergeCell ref="L28:N28"/>
    <mergeCell ref="O28:R28"/>
    <mergeCell ref="D29:K29"/>
    <mergeCell ref="L29:N29"/>
    <mergeCell ref="O29:R29"/>
  </mergeCells>
  <pageMargins left="0" right="0" top="0" bottom="0.39375000000000004" header="0" footer="0"/>
  <pageSetup paperSize="9" orientation="landscape" r:id="rId1"/>
  <headerFooter alignWithMargins="0">
    <oddFooter xml:space="preserve">&amp;L&amp;"Arial"&amp;8 Lista: LCW147TREW &amp;C&amp;"Arial"&amp;8 Stranica 
&amp;B&amp;P&amp;B &amp;R&amp;"Arial"&amp;8 * OBRADA LC *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I16" sqref="I16"/>
    </sheetView>
  </sheetViews>
  <sheetFormatPr defaultRowHeight="15" x14ac:dyDescent="0.25"/>
  <cols>
    <col min="4" max="4" width="36.7109375" customWidth="1"/>
  </cols>
  <sheetData>
    <row r="1" spans="1:9" ht="15.75" x14ac:dyDescent="0.25">
      <c r="A1" s="440" t="s">
        <v>124</v>
      </c>
      <c r="B1" s="440"/>
      <c r="C1" s="440"/>
      <c r="D1" s="440"/>
      <c r="E1" s="440"/>
      <c r="F1" s="440"/>
      <c r="G1" s="440"/>
      <c r="H1" s="440"/>
      <c r="I1" s="440"/>
    </row>
    <row r="2" spans="1:9" ht="15.75" x14ac:dyDescent="0.25">
      <c r="A2" s="436" t="s">
        <v>88</v>
      </c>
      <c r="B2" s="436"/>
      <c r="C2" s="436"/>
      <c r="D2" s="436"/>
      <c r="E2" s="436"/>
      <c r="F2" s="436"/>
      <c r="G2" s="436"/>
      <c r="H2" s="437"/>
      <c r="I2" s="437"/>
    </row>
    <row r="3" spans="1:9" ht="15.75" x14ac:dyDescent="0.25">
      <c r="A3" s="32"/>
      <c r="B3" s="32"/>
      <c r="C3" s="32"/>
      <c r="D3" s="32"/>
      <c r="E3" s="32"/>
      <c r="F3" s="32"/>
      <c r="G3" s="32"/>
      <c r="H3" s="33"/>
      <c r="I3" s="33"/>
    </row>
    <row r="4" spans="1:9" ht="15.75" x14ac:dyDescent="0.25">
      <c r="A4" s="436" t="s">
        <v>114</v>
      </c>
      <c r="B4" s="438"/>
      <c r="C4" s="438"/>
      <c r="D4" s="438"/>
      <c r="E4" s="438"/>
      <c r="F4" s="438"/>
      <c r="G4" s="438"/>
      <c r="H4" s="438"/>
      <c r="I4" s="438"/>
    </row>
    <row r="5" spans="1:9" ht="15" customHeight="1" x14ac:dyDescent="0.25">
      <c r="A5" s="48" t="s">
        <v>94</v>
      </c>
      <c r="B5" s="48" t="s">
        <v>95</v>
      </c>
      <c r="C5" s="48" t="s">
        <v>96</v>
      </c>
      <c r="D5" s="48" t="s">
        <v>97</v>
      </c>
      <c r="E5" s="48" t="s">
        <v>98</v>
      </c>
      <c r="F5" s="48" t="s">
        <v>99</v>
      </c>
      <c r="G5" s="48" t="s">
        <v>100</v>
      </c>
      <c r="H5" s="48" t="s">
        <v>89</v>
      </c>
      <c r="I5" s="48" t="s">
        <v>89</v>
      </c>
    </row>
    <row r="6" spans="1:9" x14ac:dyDescent="0.25">
      <c r="A6" s="439">
        <v>1</v>
      </c>
      <c r="B6" s="439"/>
      <c r="C6" s="439"/>
      <c r="D6" s="439"/>
      <c r="E6" s="35">
        <v>2</v>
      </c>
      <c r="F6" s="35">
        <v>3</v>
      </c>
      <c r="G6" s="35">
        <v>4</v>
      </c>
      <c r="H6" s="35" t="s">
        <v>90</v>
      </c>
      <c r="I6" s="35" t="s">
        <v>91</v>
      </c>
    </row>
    <row r="7" spans="1:9" ht="14.25" customHeight="1" x14ac:dyDescent="0.25">
      <c r="A7" s="66">
        <v>8</v>
      </c>
      <c r="B7" s="67"/>
      <c r="C7" s="67"/>
      <c r="D7" s="67" t="s">
        <v>101</v>
      </c>
      <c r="E7" s="68">
        <v>0</v>
      </c>
      <c r="F7" s="68">
        <v>0</v>
      </c>
      <c r="G7" s="68">
        <v>0</v>
      </c>
      <c r="H7" s="69"/>
      <c r="I7" s="69"/>
    </row>
    <row r="8" spans="1:9" ht="15.75" x14ac:dyDescent="0.25">
      <c r="A8" s="43"/>
      <c r="B8" s="37">
        <v>84</v>
      </c>
      <c r="C8" s="49"/>
      <c r="D8" s="38" t="s">
        <v>102</v>
      </c>
      <c r="E8" s="51">
        <v>0</v>
      </c>
      <c r="F8" s="51"/>
      <c r="G8" s="51">
        <v>0</v>
      </c>
      <c r="H8" s="36"/>
      <c r="I8" s="36"/>
    </row>
    <row r="9" spans="1:9" ht="14.25" customHeight="1" x14ac:dyDescent="0.25">
      <c r="A9" s="43"/>
      <c r="B9" s="54" t="s">
        <v>103</v>
      </c>
      <c r="C9" s="55"/>
      <c r="D9" s="56" t="s">
        <v>104</v>
      </c>
      <c r="E9" s="60">
        <v>0</v>
      </c>
      <c r="F9" s="60"/>
      <c r="G9" s="60">
        <v>0</v>
      </c>
      <c r="H9" s="36"/>
      <c r="I9" s="36"/>
    </row>
    <row r="10" spans="1:9" ht="30.75" customHeight="1" x14ac:dyDescent="0.25">
      <c r="A10" s="50"/>
      <c r="B10" s="57">
        <v>8422</v>
      </c>
      <c r="C10" s="58"/>
      <c r="D10" s="59" t="s">
        <v>105</v>
      </c>
      <c r="E10" s="61">
        <v>0</v>
      </c>
      <c r="F10" s="61">
        <v>0</v>
      </c>
      <c r="G10" s="62">
        <v>0</v>
      </c>
      <c r="H10" s="63"/>
      <c r="I10" s="63"/>
    </row>
    <row r="11" spans="1:9" ht="15.75" customHeight="1" x14ac:dyDescent="0.25">
      <c r="A11" s="39"/>
      <c r="B11" s="40"/>
      <c r="C11" s="41">
        <v>81</v>
      </c>
      <c r="D11" s="42" t="s">
        <v>106</v>
      </c>
      <c r="E11" s="64">
        <v>0</v>
      </c>
      <c r="F11" s="64">
        <v>0</v>
      </c>
      <c r="G11" s="64">
        <v>0</v>
      </c>
      <c r="H11" s="36"/>
      <c r="I11" s="36"/>
    </row>
    <row r="12" spans="1:9" ht="30" customHeight="1" x14ac:dyDescent="0.25">
      <c r="A12" s="70">
        <v>5</v>
      </c>
      <c r="B12" s="71"/>
      <c r="C12" s="72"/>
      <c r="D12" s="73" t="s">
        <v>107</v>
      </c>
      <c r="E12" s="74">
        <v>0</v>
      </c>
      <c r="F12" s="74">
        <v>0</v>
      </c>
      <c r="G12" s="74">
        <v>0</v>
      </c>
      <c r="H12" s="69"/>
      <c r="I12" s="69"/>
    </row>
    <row r="13" spans="1:9" ht="33" customHeight="1" x14ac:dyDescent="0.25">
      <c r="A13" s="65"/>
      <c r="B13" s="65">
        <v>54</v>
      </c>
      <c r="C13" s="44"/>
      <c r="D13" s="45" t="s">
        <v>108</v>
      </c>
      <c r="E13" s="52">
        <v>0</v>
      </c>
      <c r="F13" s="52"/>
      <c r="G13" s="52">
        <v>0</v>
      </c>
      <c r="H13" s="36"/>
      <c r="I13" s="36"/>
    </row>
    <row r="14" spans="1:9" ht="61.5" customHeight="1" x14ac:dyDescent="0.25">
      <c r="A14" s="65"/>
      <c r="B14" s="65" t="s">
        <v>109</v>
      </c>
      <c r="C14" s="44"/>
      <c r="D14" s="52" t="s">
        <v>110</v>
      </c>
      <c r="E14" s="52">
        <v>0</v>
      </c>
      <c r="F14" s="52"/>
      <c r="G14" s="52">
        <v>0</v>
      </c>
      <c r="H14" s="36"/>
      <c r="I14" s="36"/>
    </row>
    <row r="15" spans="1:9" ht="47.25" customHeight="1" x14ac:dyDescent="0.25">
      <c r="A15" s="46"/>
      <c r="B15" s="46" t="s">
        <v>111</v>
      </c>
      <c r="C15" s="47"/>
      <c r="D15" s="53" t="s">
        <v>112</v>
      </c>
      <c r="E15" s="53">
        <v>0</v>
      </c>
      <c r="F15" s="53">
        <v>0</v>
      </c>
      <c r="G15" s="34">
        <v>0</v>
      </c>
      <c r="H15" s="36"/>
      <c r="I15" s="36"/>
    </row>
    <row r="16" spans="1:9" ht="15.75" x14ac:dyDescent="0.25">
      <c r="A16" s="39"/>
      <c r="B16" s="40"/>
      <c r="C16" s="41">
        <v>11</v>
      </c>
      <c r="D16" s="42" t="s">
        <v>113</v>
      </c>
      <c r="E16" s="64">
        <v>0</v>
      </c>
      <c r="F16" s="64">
        <v>0</v>
      </c>
      <c r="G16" s="64">
        <v>0</v>
      </c>
      <c r="H16" s="36"/>
      <c r="I16" s="36"/>
    </row>
  </sheetData>
  <mergeCells count="4">
    <mergeCell ref="A2:I2"/>
    <mergeCell ref="A4:I4"/>
    <mergeCell ref="A6:D6"/>
    <mergeCell ref="A1:I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workbookViewId="0">
      <selection activeCell="E21" sqref="E21"/>
    </sheetView>
  </sheetViews>
  <sheetFormatPr defaultRowHeight="15" x14ac:dyDescent="0.25"/>
  <cols>
    <col min="1" max="1" width="13.42578125" customWidth="1"/>
    <col min="2" max="2" width="85.5703125" customWidth="1"/>
    <col min="3" max="3" width="15.85546875" customWidth="1"/>
    <col min="4" max="4" width="12.42578125" customWidth="1"/>
    <col min="5" max="5" width="11.7109375" customWidth="1"/>
    <col min="6" max="6" width="11" customWidth="1"/>
    <col min="7" max="7" width="14.140625" hidden="1" customWidth="1"/>
  </cols>
  <sheetData>
    <row r="1" spans="1:7" x14ac:dyDescent="0.25">
      <c r="A1" s="442" t="s">
        <v>93</v>
      </c>
      <c r="B1" s="442"/>
    </row>
    <row r="2" spans="1:7" x14ac:dyDescent="0.25">
      <c r="A2" t="s">
        <v>84</v>
      </c>
    </row>
    <row r="3" spans="1:7" x14ac:dyDescent="0.25">
      <c r="A3" t="s">
        <v>121</v>
      </c>
    </row>
    <row r="4" spans="1:7" x14ac:dyDescent="0.25">
      <c r="A4" t="s">
        <v>225</v>
      </c>
      <c r="B4" t="s">
        <v>226</v>
      </c>
    </row>
    <row r="5" spans="1:7" ht="15.75" x14ac:dyDescent="0.25">
      <c r="A5" s="443" t="s">
        <v>171</v>
      </c>
      <c r="B5" s="443"/>
      <c r="C5" s="443"/>
      <c r="D5" s="443"/>
      <c r="E5" s="443"/>
      <c r="F5" s="443"/>
      <c r="G5" s="443"/>
    </row>
    <row r="6" spans="1:7" ht="30" x14ac:dyDescent="0.25">
      <c r="A6" s="91"/>
      <c r="B6" s="92" t="s">
        <v>68</v>
      </c>
      <c r="C6" s="93" t="s">
        <v>122</v>
      </c>
      <c r="D6" s="93" t="s">
        <v>147</v>
      </c>
      <c r="E6" s="93" t="s">
        <v>167</v>
      </c>
      <c r="F6" s="93" t="s">
        <v>83</v>
      </c>
    </row>
    <row r="7" spans="1:7" ht="18.75" customHeight="1" x14ac:dyDescent="0.25">
      <c r="A7" s="222"/>
      <c r="B7" s="223">
        <v>1</v>
      </c>
      <c r="C7" s="93">
        <v>2</v>
      </c>
      <c r="D7" s="224">
        <v>3</v>
      </c>
      <c r="E7" s="225">
        <v>4</v>
      </c>
      <c r="F7" s="93" t="s">
        <v>90</v>
      </c>
    </row>
    <row r="8" spans="1:7" x14ac:dyDescent="0.25">
      <c r="A8" s="4"/>
      <c r="B8" s="5" t="s">
        <v>69</v>
      </c>
      <c r="C8" s="6">
        <f>C9+C12+C17+C20</f>
        <v>676557.86</v>
      </c>
      <c r="D8" s="7"/>
      <c r="E8" s="8">
        <f>E9+E12+E17+E20</f>
        <v>650580.23</v>
      </c>
      <c r="F8" s="6">
        <f>(E8/C8)*100</f>
        <v>96.160323966970097</v>
      </c>
    </row>
    <row r="9" spans="1:7" x14ac:dyDescent="0.25">
      <c r="A9" s="441" t="s">
        <v>70</v>
      </c>
      <c r="B9" s="441"/>
      <c r="C9" s="76">
        <f>SUM(C10:C10)</f>
        <v>1.33</v>
      </c>
      <c r="D9" s="76"/>
      <c r="E9" s="76">
        <f>E10</f>
        <v>0</v>
      </c>
      <c r="F9" s="77">
        <f t="shared" ref="F9:F22" si="0">(E9/C9)*100</f>
        <v>0</v>
      </c>
    </row>
    <row r="10" spans="1:7" x14ac:dyDescent="0.25">
      <c r="A10" s="9">
        <v>6</v>
      </c>
      <c r="B10" s="9" t="s">
        <v>71</v>
      </c>
      <c r="C10" s="10">
        <v>1.33</v>
      </c>
      <c r="D10" s="306"/>
      <c r="E10" s="10">
        <f>E11</f>
        <v>0</v>
      </c>
      <c r="F10" s="10">
        <f t="shared" si="0"/>
        <v>0</v>
      </c>
    </row>
    <row r="11" spans="1:7" x14ac:dyDescent="0.25">
      <c r="A11" s="9">
        <v>64</v>
      </c>
      <c r="B11" s="9" t="s">
        <v>72</v>
      </c>
      <c r="C11" s="10">
        <v>1.33</v>
      </c>
      <c r="D11" s="306"/>
      <c r="E11" s="10">
        <v>0</v>
      </c>
      <c r="F11" s="10">
        <f t="shared" si="0"/>
        <v>0</v>
      </c>
    </row>
    <row r="12" spans="1:7" x14ac:dyDescent="0.25">
      <c r="A12" s="441" t="s">
        <v>73</v>
      </c>
      <c r="B12" s="441"/>
      <c r="C12" s="76">
        <f>SUM(C14)</f>
        <v>79550.83</v>
      </c>
      <c r="D12" s="76"/>
      <c r="E12" s="76">
        <f t="shared" ref="E12" si="1">SUM(E14)</f>
        <v>78573.11</v>
      </c>
      <c r="F12" s="77">
        <f t="shared" ref="F12:F14" si="2">(E12/C12)*100</f>
        <v>98.770949341446212</v>
      </c>
    </row>
    <row r="13" spans="1:7" x14ac:dyDescent="0.25">
      <c r="A13" s="11">
        <v>6</v>
      </c>
      <c r="B13" s="12" t="s">
        <v>71</v>
      </c>
      <c r="C13" s="13">
        <v>79550.83</v>
      </c>
      <c r="D13" s="306"/>
      <c r="E13" s="13">
        <v>78573.11</v>
      </c>
      <c r="F13" s="10">
        <f t="shared" si="2"/>
        <v>98.770949341446212</v>
      </c>
    </row>
    <row r="14" spans="1:7" x14ac:dyDescent="0.25">
      <c r="A14" s="11">
        <v>67</v>
      </c>
      <c r="B14" s="12" t="s">
        <v>74</v>
      </c>
      <c r="C14" s="13">
        <v>79550.83</v>
      </c>
      <c r="D14" s="306"/>
      <c r="E14" s="13">
        <v>78573.11</v>
      </c>
      <c r="F14" s="10">
        <f t="shared" si="2"/>
        <v>98.770949341446212</v>
      </c>
    </row>
    <row r="15" spans="1:7" x14ac:dyDescent="0.25">
      <c r="A15" s="11">
        <v>671</v>
      </c>
      <c r="B15" s="9" t="s">
        <v>75</v>
      </c>
      <c r="C15" s="306"/>
      <c r="D15" s="306"/>
      <c r="E15" s="13">
        <v>78573.11</v>
      </c>
      <c r="F15" s="306"/>
    </row>
    <row r="16" spans="1:7" x14ac:dyDescent="0.25">
      <c r="A16" s="11">
        <v>6711</v>
      </c>
      <c r="B16" s="9" t="s">
        <v>76</v>
      </c>
      <c r="C16" s="307"/>
      <c r="D16" s="307"/>
      <c r="E16" s="13">
        <v>78573.11</v>
      </c>
      <c r="F16" s="306"/>
    </row>
    <row r="17" spans="1:6" x14ac:dyDescent="0.25">
      <c r="A17" s="441" t="s">
        <v>77</v>
      </c>
      <c r="B17" s="441"/>
      <c r="C17" s="76">
        <f t="shared" ref="C17:E17" si="3">C18</f>
        <v>7450</v>
      </c>
      <c r="D17" s="76"/>
      <c r="E17" s="76">
        <f t="shared" si="3"/>
        <v>525</v>
      </c>
      <c r="F17" s="77">
        <f>(E17/C17)*100</f>
        <v>7.0469798657718119</v>
      </c>
    </row>
    <row r="18" spans="1:6" x14ac:dyDescent="0.25">
      <c r="A18" s="9">
        <v>6</v>
      </c>
      <c r="B18" s="9" t="s">
        <v>71</v>
      </c>
      <c r="C18" s="10">
        <v>7450</v>
      </c>
      <c r="D18" s="306"/>
      <c r="E18" s="10">
        <v>525</v>
      </c>
      <c r="F18" s="10">
        <f t="shared" ref="F18:F19" si="4">(E18/C18)*100</f>
        <v>7.0469798657718119</v>
      </c>
    </row>
    <row r="19" spans="1:6" x14ac:dyDescent="0.25">
      <c r="A19" s="9">
        <v>65</v>
      </c>
      <c r="B19" s="9" t="s">
        <v>223</v>
      </c>
      <c r="C19" s="10">
        <v>7450</v>
      </c>
      <c r="D19" s="306"/>
      <c r="E19" s="10">
        <v>525</v>
      </c>
      <c r="F19" s="10">
        <f t="shared" si="4"/>
        <v>7.0469798657718119</v>
      </c>
    </row>
    <row r="20" spans="1:6" x14ac:dyDescent="0.25">
      <c r="A20" s="441" t="s">
        <v>78</v>
      </c>
      <c r="B20" s="441"/>
      <c r="C20" s="76">
        <f>SUM(C21:C21)</f>
        <v>589555.69999999995</v>
      </c>
      <c r="D20" s="76"/>
      <c r="E20" s="76">
        <f>SUM(E21:E21)</f>
        <v>571482.12</v>
      </c>
      <c r="F20" s="77">
        <f t="shared" si="0"/>
        <v>96.934372782758288</v>
      </c>
    </row>
    <row r="21" spans="1:6" x14ac:dyDescent="0.25">
      <c r="A21" s="9">
        <v>6</v>
      </c>
      <c r="B21" s="9" t="s">
        <v>71</v>
      </c>
      <c r="C21" s="10">
        <v>589555.69999999995</v>
      </c>
      <c r="D21" s="306"/>
      <c r="E21" s="10">
        <v>571482.12</v>
      </c>
      <c r="F21" s="10">
        <f t="shared" si="0"/>
        <v>96.934372782758288</v>
      </c>
    </row>
    <row r="22" spans="1:6" x14ac:dyDescent="0.25">
      <c r="A22" s="9">
        <v>63</v>
      </c>
      <c r="B22" s="9" t="s">
        <v>79</v>
      </c>
      <c r="C22" s="10">
        <v>589555.69999999995</v>
      </c>
      <c r="D22" s="306"/>
      <c r="E22" s="10">
        <v>571482.12</v>
      </c>
      <c r="F22" s="10">
        <f t="shared" si="0"/>
        <v>96.934372782758288</v>
      </c>
    </row>
    <row r="23" spans="1:6" x14ac:dyDescent="0.25">
      <c r="A23" s="9">
        <v>636</v>
      </c>
      <c r="B23" s="9" t="s">
        <v>80</v>
      </c>
      <c r="C23" s="306"/>
      <c r="D23" s="306"/>
      <c r="E23" s="10">
        <f>SUM(E24:E25)</f>
        <v>571482.12</v>
      </c>
      <c r="F23" s="306"/>
    </row>
    <row r="24" spans="1:6" x14ac:dyDescent="0.25">
      <c r="A24" s="9">
        <v>6361</v>
      </c>
      <c r="B24" s="9" t="s">
        <v>81</v>
      </c>
      <c r="C24" s="306"/>
      <c r="D24" s="306"/>
      <c r="E24" s="10">
        <v>568600.29</v>
      </c>
      <c r="F24" s="306"/>
    </row>
    <row r="25" spans="1:6" x14ac:dyDescent="0.25">
      <c r="A25" s="9">
        <v>6362</v>
      </c>
      <c r="B25" s="9" t="s">
        <v>224</v>
      </c>
      <c r="C25" s="306"/>
      <c r="D25" s="306"/>
      <c r="E25" s="10">
        <v>2881.83</v>
      </c>
      <c r="F25" s="306"/>
    </row>
    <row r="26" spans="1:6" x14ac:dyDescent="0.25">
      <c r="A26" s="226"/>
      <c r="B26" s="227"/>
      <c r="C26" s="228"/>
      <c r="D26" s="228"/>
      <c r="E26" s="228"/>
      <c r="F26" s="229"/>
    </row>
  </sheetData>
  <mergeCells count="6">
    <mergeCell ref="A20:B20"/>
    <mergeCell ref="A1:B1"/>
    <mergeCell ref="A5:G5"/>
    <mergeCell ref="A9:B9"/>
    <mergeCell ref="A12:B12"/>
    <mergeCell ref="A17:B17"/>
  </mergeCells>
  <pageMargins left="0.7" right="0.7" top="0.75" bottom="0.75" header="0.3" footer="0.3"/>
  <pageSetup paperSize="9" scale="5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showGridLines="0" zoomScaleNormal="100" workbookViewId="0">
      <pane ySplit="1" topLeftCell="A32" activePane="bottomLeft" state="frozenSplit"/>
      <selection pane="bottomLeft" activeCell="O37" sqref="O37:R37"/>
    </sheetView>
  </sheetViews>
  <sheetFormatPr defaultRowHeight="12.75" x14ac:dyDescent="0.2"/>
  <cols>
    <col min="1" max="1" width="1.28515625" style="308" customWidth="1"/>
    <col min="2" max="2" width="6.7109375" style="308" customWidth="1"/>
    <col min="3" max="3" width="8" style="308" customWidth="1"/>
    <col min="4" max="4" width="17.42578125" style="308" customWidth="1"/>
    <col min="5" max="5" width="6.7109375" style="308" customWidth="1"/>
    <col min="6" max="6" width="14.7109375" style="308" customWidth="1"/>
    <col min="7" max="7" width="9.42578125" style="308" customWidth="1"/>
    <col min="8" max="8" width="1.28515625" style="308" customWidth="1"/>
    <col min="9" max="9" width="13.85546875" style="308" customWidth="1"/>
    <col min="10" max="10" width="1.28515625" style="308" customWidth="1"/>
    <col min="11" max="11" width="0.42578125" style="308" customWidth="1"/>
    <col min="12" max="12" width="4" style="308" customWidth="1"/>
    <col min="13" max="13" width="2.5703125" style="308" customWidth="1"/>
    <col min="14" max="14" width="7.42578125" style="308" customWidth="1"/>
    <col min="15" max="15" width="4.140625" style="308" customWidth="1"/>
    <col min="16" max="16" width="0" style="308" hidden="1" customWidth="1"/>
    <col min="17" max="17" width="1.140625" style="308" customWidth="1"/>
    <col min="18" max="18" width="12.5703125" style="308" customWidth="1"/>
    <col min="19" max="19" width="16.140625" style="308" customWidth="1"/>
    <col min="20" max="20" width="0" style="308" hidden="1" customWidth="1"/>
    <col min="21" max="21" width="0.140625" style="308" hidden="1" customWidth="1"/>
    <col min="22" max="16384" width="9.140625" style="308"/>
  </cols>
  <sheetData>
    <row r="1" spans="1:21" ht="7.15" customHeight="1" x14ac:dyDescent="0.2">
      <c r="A1" s="328"/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30"/>
    </row>
    <row r="2" spans="1:21" ht="14.1" customHeight="1" x14ac:dyDescent="0.2">
      <c r="A2" s="327"/>
      <c r="B2" s="428" t="s">
        <v>212</v>
      </c>
      <c r="C2" s="415"/>
      <c r="D2" s="415"/>
      <c r="E2" s="415"/>
      <c r="F2" s="415"/>
      <c r="G2" s="309"/>
      <c r="H2" s="309"/>
      <c r="I2" s="309"/>
      <c r="J2" s="309"/>
      <c r="K2" s="309"/>
      <c r="L2" s="309"/>
      <c r="M2" s="309"/>
      <c r="N2" s="433"/>
      <c r="O2" s="415"/>
      <c r="P2" s="309"/>
      <c r="Q2" s="309"/>
      <c r="R2" s="434"/>
      <c r="S2" s="415"/>
      <c r="T2" s="415"/>
      <c r="U2" s="444"/>
    </row>
    <row r="3" spans="1:21" ht="14.1" customHeight="1" x14ac:dyDescent="0.2">
      <c r="A3" s="327"/>
      <c r="B3" s="428" t="s">
        <v>211</v>
      </c>
      <c r="C3" s="415"/>
      <c r="D3" s="415"/>
      <c r="E3" s="415"/>
      <c r="F3" s="309"/>
      <c r="G3" s="309"/>
      <c r="H3" s="309"/>
      <c r="I3" s="309"/>
      <c r="J3" s="309"/>
      <c r="K3" s="309"/>
      <c r="L3" s="309"/>
      <c r="M3" s="433"/>
      <c r="N3" s="415"/>
      <c r="O3" s="415"/>
      <c r="P3" s="309"/>
      <c r="Q3" s="309"/>
      <c r="R3" s="435"/>
      <c r="S3" s="415"/>
      <c r="T3" s="415"/>
      <c r="U3" s="444"/>
    </row>
    <row r="4" spans="1:21" ht="14.1" customHeight="1" x14ac:dyDescent="0.2">
      <c r="A4" s="327"/>
      <c r="B4" s="428" t="s">
        <v>210</v>
      </c>
      <c r="C4" s="415"/>
      <c r="D4" s="415"/>
      <c r="E4" s="309"/>
      <c r="F4" s="309"/>
      <c r="G4" s="309"/>
      <c r="H4" s="309"/>
      <c r="I4" s="309"/>
      <c r="J4" s="309"/>
      <c r="K4" s="309"/>
      <c r="L4" s="309"/>
      <c r="M4" s="323"/>
      <c r="N4" s="309"/>
      <c r="O4" s="309"/>
      <c r="P4" s="309"/>
      <c r="Q4" s="309"/>
      <c r="R4" s="324"/>
      <c r="S4" s="309"/>
      <c r="T4" s="309"/>
      <c r="U4" s="331"/>
    </row>
    <row r="5" spans="1:21" ht="12.75" customHeight="1" x14ac:dyDescent="0.2">
      <c r="A5" s="327"/>
      <c r="B5" s="449" t="s">
        <v>213</v>
      </c>
      <c r="C5" s="449"/>
      <c r="D5" s="449"/>
      <c r="E5" s="449"/>
      <c r="F5" s="449"/>
      <c r="G5" s="449"/>
      <c r="H5" s="449"/>
      <c r="I5" s="449"/>
      <c r="J5" s="449"/>
      <c r="K5" s="449"/>
      <c r="L5" s="449"/>
      <c r="M5" s="449"/>
      <c r="N5" s="449"/>
      <c r="O5" s="449"/>
      <c r="P5" s="449"/>
      <c r="Q5" s="449"/>
      <c r="R5" s="449"/>
      <c r="S5" s="449"/>
      <c r="T5" s="309"/>
      <c r="U5" s="331"/>
    </row>
    <row r="6" spans="1:21" x14ac:dyDescent="0.2">
      <c r="A6" s="327"/>
      <c r="B6" s="309"/>
      <c r="C6" s="309"/>
      <c r="D6" s="309"/>
      <c r="E6" s="309"/>
      <c r="F6" s="309"/>
      <c r="G6" s="309"/>
      <c r="H6" s="309"/>
      <c r="I6" s="322"/>
      <c r="J6" s="309"/>
      <c r="K6" s="309"/>
      <c r="L6" s="309"/>
      <c r="M6" s="309"/>
      <c r="N6" s="309"/>
      <c r="O6" s="309"/>
      <c r="P6" s="309"/>
      <c r="Q6" s="309"/>
      <c r="R6" s="309"/>
      <c r="S6" s="309"/>
      <c r="T6" s="309"/>
      <c r="U6" s="331"/>
    </row>
    <row r="7" spans="1:21" ht="3.4" customHeight="1" x14ac:dyDescent="0.2">
      <c r="A7" s="327"/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09"/>
      <c r="Q7" s="309"/>
      <c r="R7" s="309"/>
      <c r="S7" s="309"/>
      <c r="T7" s="309"/>
      <c r="U7" s="331"/>
    </row>
    <row r="8" spans="1:21" ht="18" customHeight="1" x14ac:dyDescent="0.2">
      <c r="A8" s="447" t="s">
        <v>93</v>
      </c>
      <c r="B8" s="448"/>
      <c r="C8" s="448"/>
      <c r="D8" s="448"/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8"/>
      <c r="Q8" s="448"/>
      <c r="R8" s="448"/>
      <c r="S8" s="448"/>
      <c r="T8" s="309"/>
      <c r="U8" s="331"/>
    </row>
    <row r="9" spans="1:21" ht="3.4" customHeight="1" x14ac:dyDescent="0.2">
      <c r="A9" s="327"/>
      <c r="B9" s="309"/>
      <c r="C9" s="309"/>
      <c r="D9" s="309"/>
      <c r="E9" s="309"/>
      <c r="F9" s="309"/>
      <c r="G9" s="309"/>
      <c r="H9" s="309"/>
      <c r="I9" s="309"/>
      <c r="J9" s="309"/>
      <c r="K9" s="309"/>
      <c r="L9" s="309"/>
      <c r="M9" s="309"/>
      <c r="N9" s="309"/>
      <c r="O9" s="309"/>
      <c r="P9" s="309"/>
      <c r="Q9" s="309"/>
      <c r="R9" s="309"/>
      <c r="S9" s="309"/>
      <c r="T9" s="309"/>
      <c r="U9" s="331"/>
    </row>
    <row r="10" spans="1:21" ht="14.1" customHeight="1" x14ac:dyDescent="0.2">
      <c r="A10" s="327"/>
      <c r="B10" s="431"/>
      <c r="C10" s="431"/>
      <c r="D10" s="431"/>
      <c r="E10" s="431"/>
      <c r="F10" s="431"/>
      <c r="G10" s="431"/>
      <c r="H10" s="431"/>
      <c r="I10" s="431"/>
      <c r="J10" s="431"/>
      <c r="K10" s="431"/>
      <c r="L10" s="431"/>
      <c r="M10" s="431"/>
      <c r="N10" s="431"/>
      <c r="O10" s="431"/>
      <c r="P10" s="431"/>
      <c r="Q10" s="431"/>
      <c r="R10" s="431"/>
      <c r="S10" s="431"/>
      <c r="T10" s="309"/>
      <c r="U10" s="331"/>
    </row>
    <row r="11" spans="1:21" ht="7.15" customHeight="1" thickBot="1" x14ac:dyDescent="0.25">
      <c r="A11" s="327"/>
      <c r="B11" s="309"/>
      <c r="C11" s="309"/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  <c r="T11" s="309"/>
      <c r="U11" s="331"/>
    </row>
    <row r="12" spans="1:21" ht="14.25" customHeight="1" thickTop="1" thickBot="1" x14ac:dyDescent="0.25">
      <c r="A12" s="327"/>
      <c r="B12" s="310" t="s">
        <v>209</v>
      </c>
      <c r="C12" s="310" t="s">
        <v>208</v>
      </c>
      <c r="D12" s="432" t="s">
        <v>207</v>
      </c>
      <c r="E12" s="424"/>
      <c r="F12" s="424"/>
      <c r="G12" s="424"/>
      <c r="H12" s="424"/>
      <c r="I12" s="424"/>
      <c r="J12" s="424"/>
      <c r="K12" s="424"/>
      <c r="L12" s="445" t="s">
        <v>122</v>
      </c>
      <c r="M12" s="424"/>
      <c r="N12" s="446"/>
      <c r="O12" s="450" t="s">
        <v>167</v>
      </c>
      <c r="P12" s="424"/>
      <c r="Q12" s="424"/>
      <c r="R12" s="424"/>
      <c r="S12" s="314" t="s">
        <v>83</v>
      </c>
      <c r="T12" s="309"/>
      <c r="U12" s="331"/>
    </row>
    <row r="13" spans="1:21" ht="13.5" customHeight="1" thickTop="1" x14ac:dyDescent="0.2">
      <c r="A13" s="327"/>
      <c r="B13" s="426" t="s">
        <v>206</v>
      </c>
      <c r="C13" s="415"/>
      <c r="D13" s="415"/>
      <c r="E13" s="415"/>
      <c r="F13" s="415"/>
      <c r="G13" s="415"/>
      <c r="H13" s="415"/>
      <c r="I13" s="415"/>
      <c r="J13" s="415"/>
      <c r="K13" s="415"/>
      <c r="L13" s="451">
        <v>679662.67</v>
      </c>
      <c r="M13" s="452"/>
      <c r="N13" s="453"/>
      <c r="O13" s="427">
        <v>648259.12</v>
      </c>
      <c r="P13" s="415"/>
      <c r="Q13" s="415"/>
      <c r="R13" s="415"/>
      <c r="S13" s="315">
        <v>0.95379999999999998</v>
      </c>
      <c r="T13" s="309"/>
      <c r="U13" s="331"/>
    </row>
    <row r="14" spans="1:21" ht="12.75" customHeight="1" x14ac:dyDescent="0.2">
      <c r="A14" s="327"/>
      <c r="B14" s="454" t="s">
        <v>205</v>
      </c>
      <c r="C14" s="415"/>
      <c r="D14" s="415"/>
      <c r="E14" s="415"/>
      <c r="F14" s="415"/>
      <c r="G14" s="415"/>
      <c r="H14" s="415"/>
      <c r="I14" s="415"/>
      <c r="J14" s="415"/>
      <c r="K14" s="415"/>
      <c r="L14" s="455">
        <v>679662.67</v>
      </c>
      <c r="M14" s="415"/>
      <c r="N14" s="444"/>
      <c r="O14" s="456">
        <v>648259.12</v>
      </c>
      <c r="P14" s="415"/>
      <c r="Q14" s="415"/>
      <c r="R14" s="415"/>
      <c r="S14" s="316">
        <v>0.95379999999999998</v>
      </c>
      <c r="T14" s="309"/>
      <c r="U14" s="331"/>
    </row>
    <row r="15" spans="1:21" ht="12.75" customHeight="1" x14ac:dyDescent="0.2">
      <c r="A15" s="327"/>
      <c r="B15" s="457" t="s">
        <v>204</v>
      </c>
      <c r="C15" s="415"/>
      <c r="D15" s="415"/>
      <c r="E15" s="415"/>
      <c r="F15" s="415"/>
      <c r="G15" s="415"/>
      <c r="H15" s="415"/>
      <c r="I15" s="415"/>
      <c r="J15" s="415"/>
      <c r="K15" s="415"/>
      <c r="L15" s="458">
        <v>23984</v>
      </c>
      <c r="M15" s="415"/>
      <c r="N15" s="444"/>
      <c r="O15" s="459">
        <v>16360.18</v>
      </c>
      <c r="P15" s="415"/>
      <c r="Q15" s="415"/>
      <c r="R15" s="415"/>
      <c r="S15" s="317">
        <v>0.68210000000000004</v>
      </c>
      <c r="T15" s="309"/>
      <c r="U15" s="331"/>
    </row>
    <row r="16" spans="1:21" ht="12.75" customHeight="1" x14ac:dyDescent="0.2">
      <c r="A16" s="327"/>
      <c r="B16" s="460" t="s">
        <v>203</v>
      </c>
      <c r="C16" s="415"/>
      <c r="D16" s="415"/>
      <c r="E16" s="415"/>
      <c r="F16" s="415"/>
      <c r="G16" s="415"/>
      <c r="H16" s="415"/>
      <c r="I16" s="415"/>
      <c r="J16" s="415"/>
      <c r="K16" s="415"/>
      <c r="L16" s="461">
        <v>375</v>
      </c>
      <c r="M16" s="415"/>
      <c r="N16" s="444"/>
      <c r="O16" s="462">
        <v>375</v>
      </c>
      <c r="P16" s="415"/>
      <c r="Q16" s="415"/>
      <c r="R16" s="415"/>
      <c r="S16" s="318">
        <v>1</v>
      </c>
      <c r="T16" s="309"/>
      <c r="U16" s="331"/>
    </row>
    <row r="17" spans="1:21" ht="12.75" customHeight="1" x14ac:dyDescent="0.2">
      <c r="A17" s="327"/>
      <c r="B17" s="463" t="s">
        <v>196</v>
      </c>
      <c r="C17" s="415"/>
      <c r="D17" s="415"/>
      <c r="E17" s="415"/>
      <c r="F17" s="415"/>
      <c r="G17" s="415"/>
      <c r="H17" s="415"/>
      <c r="I17" s="415"/>
      <c r="J17" s="415"/>
      <c r="K17" s="415"/>
      <c r="L17" s="464">
        <v>375</v>
      </c>
      <c r="M17" s="415"/>
      <c r="N17" s="444"/>
      <c r="O17" s="465">
        <v>375</v>
      </c>
      <c r="P17" s="415"/>
      <c r="Q17" s="415"/>
      <c r="R17" s="415"/>
      <c r="S17" s="319">
        <v>1</v>
      </c>
      <c r="T17" s="309"/>
      <c r="U17" s="331"/>
    </row>
    <row r="18" spans="1:21" ht="12.75" customHeight="1" x14ac:dyDescent="0.2">
      <c r="A18" s="327"/>
      <c r="B18" s="466" t="s">
        <v>175</v>
      </c>
      <c r="C18" s="415"/>
      <c r="D18" s="415"/>
      <c r="E18" s="415"/>
      <c r="F18" s="415"/>
      <c r="G18" s="415"/>
      <c r="H18" s="415"/>
      <c r="I18" s="415"/>
      <c r="J18" s="415"/>
      <c r="K18" s="415"/>
      <c r="L18" s="467">
        <v>375</v>
      </c>
      <c r="M18" s="415"/>
      <c r="N18" s="444"/>
      <c r="O18" s="468">
        <v>375</v>
      </c>
      <c r="P18" s="415"/>
      <c r="Q18" s="415"/>
      <c r="R18" s="415"/>
      <c r="S18" s="320">
        <v>1</v>
      </c>
      <c r="T18" s="309"/>
      <c r="U18" s="331"/>
    </row>
    <row r="19" spans="1:21" x14ac:dyDescent="0.2">
      <c r="A19" s="327"/>
      <c r="B19" s="311" t="s">
        <v>174</v>
      </c>
      <c r="C19" s="311"/>
      <c r="D19" s="414" t="s">
        <v>7</v>
      </c>
      <c r="E19" s="415"/>
      <c r="F19" s="415"/>
      <c r="G19" s="415"/>
      <c r="H19" s="415"/>
      <c r="I19" s="415"/>
      <c r="J19" s="415"/>
      <c r="K19" s="415"/>
      <c r="L19" s="469">
        <v>375</v>
      </c>
      <c r="M19" s="415"/>
      <c r="N19" s="444"/>
      <c r="O19" s="416">
        <v>375</v>
      </c>
      <c r="P19" s="415"/>
      <c r="Q19" s="415"/>
      <c r="R19" s="415"/>
      <c r="S19" s="321">
        <v>1</v>
      </c>
      <c r="T19" s="309"/>
      <c r="U19" s="331"/>
    </row>
    <row r="20" spans="1:21" x14ac:dyDescent="0.2">
      <c r="A20" s="327"/>
      <c r="B20" s="311" t="s">
        <v>173</v>
      </c>
      <c r="C20" s="311"/>
      <c r="D20" s="414" t="s">
        <v>8</v>
      </c>
      <c r="E20" s="415"/>
      <c r="F20" s="415"/>
      <c r="G20" s="415"/>
      <c r="H20" s="415"/>
      <c r="I20" s="415"/>
      <c r="J20" s="415"/>
      <c r="K20" s="415"/>
      <c r="L20" s="469">
        <v>375</v>
      </c>
      <c r="M20" s="415"/>
      <c r="N20" s="444"/>
      <c r="O20" s="416">
        <v>375</v>
      </c>
      <c r="P20" s="415"/>
      <c r="Q20" s="415"/>
      <c r="R20" s="415"/>
      <c r="S20" s="321">
        <v>1</v>
      </c>
      <c r="T20" s="309"/>
      <c r="U20" s="331"/>
    </row>
    <row r="21" spans="1:21" ht="12.75" customHeight="1" x14ac:dyDescent="0.2">
      <c r="A21" s="327"/>
      <c r="B21" s="460" t="s">
        <v>202</v>
      </c>
      <c r="C21" s="415"/>
      <c r="D21" s="415"/>
      <c r="E21" s="415"/>
      <c r="F21" s="415"/>
      <c r="G21" s="415"/>
      <c r="H21" s="415"/>
      <c r="I21" s="415"/>
      <c r="J21" s="415"/>
      <c r="K21" s="415"/>
      <c r="L21" s="461">
        <v>729.98</v>
      </c>
      <c r="M21" s="415"/>
      <c r="N21" s="444"/>
      <c r="O21" s="462">
        <v>729.98</v>
      </c>
      <c r="P21" s="415"/>
      <c r="Q21" s="415"/>
      <c r="R21" s="415"/>
      <c r="S21" s="318">
        <v>1</v>
      </c>
      <c r="T21" s="309"/>
      <c r="U21" s="331"/>
    </row>
    <row r="22" spans="1:21" ht="12.75" customHeight="1" x14ac:dyDescent="0.2">
      <c r="A22" s="327"/>
      <c r="B22" s="463" t="s">
        <v>196</v>
      </c>
      <c r="C22" s="415"/>
      <c r="D22" s="415"/>
      <c r="E22" s="415"/>
      <c r="F22" s="415"/>
      <c r="G22" s="415"/>
      <c r="H22" s="415"/>
      <c r="I22" s="415"/>
      <c r="J22" s="415"/>
      <c r="K22" s="415"/>
      <c r="L22" s="464">
        <v>729.98</v>
      </c>
      <c r="M22" s="415"/>
      <c r="N22" s="444"/>
      <c r="O22" s="465">
        <v>729.98</v>
      </c>
      <c r="P22" s="415"/>
      <c r="Q22" s="415"/>
      <c r="R22" s="415"/>
      <c r="S22" s="319">
        <v>1</v>
      </c>
      <c r="T22" s="309"/>
      <c r="U22" s="331"/>
    </row>
    <row r="23" spans="1:21" ht="12.75" customHeight="1" x14ac:dyDescent="0.2">
      <c r="A23" s="327"/>
      <c r="B23" s="466" t="s">
        <v>175</v>
      </c>
      <c r="C23" s="415"/>
      <c r="D23" s="415"/>
      <c r="E23" s="415"/>
      <c r="F23" s="415"/>
      <c r="G23" s="415"/>
      <c r="H23" s="415"/>
      <c r="I23" s="415"/>
      <c r="J23" s="415"/>
      <c r="K23" s="415"/>
      <c r="L23" s="467">
        <v>729.98</v>
      </c>
      <c r="M23" s="415"/>
      <c r="N23" s="444"/>
      <c r="O23" s="468">
        <v>729.98</v>
      </c>
      <c r="P23" s="415"/>
      <c r="Q23" s="415"/>
      <c r="R23" s="415"/>
      <c r="S23" s="320">
        <v>1</v>
      </c>
      <c r="T23" s="309"/>
      <c r="U23" s="331"/>
    </row>
    <row r="24" spans="1:21" x14ac:dyDescent="0.2">
      <c r="A24" s="327"/>
      <c r="B24" s="311" t="s">
        <v>174</v>
      </c>
      <c r="C24" s="311"/>
      <c r="D24" s="414" t="s">
        <v>7</v>
      </c>
      <c r="E24" s="415"/>
      <c r="F24" s="415"/>
      <c r="G24" s="415"/>
      <c r="H24" s="415"/>
      <c r="I24" s="415"/>
      <c r="J24" s="415"/>
      <c r="K24" s="415"/>
      <c r="L24" s="469">
        <v>729.98</v>
      </c>
      <c r="M24" s="415"/>
      <c r="N24" s="444"/>
      <c r="O24" s="416">
        <v>729.98</v>
      </c>
      <c r="P24" s="415"/>
      <c r="Q24" s="415"/>
      <c r="R24" s="415"/>
      <c r="S24" s="321">
        <v>1</v>
      </c>
      <c r="T24" s="309"/>
      <c r="U24" s="331"/>
    </row>
    <row r="25" spans="1:21" x14ac:dyDescent="0.2">
      <c r="A25" s="327"/>
      <c r="B25" s="311" t="s">
        <v>185</v>
      </c>
      <c r="C25" s="311"/>
      <c r="D25" s="414" t="s">
        <v>13</v>
      </c>
      <c r="E25" s="415"/>
      <c r="F25" s="415"/>
      <c r="G25" s="415"/>
      <c r="H25" s="415"/>
      <c r="I25" s="415"/>
      <c r="J25" s="415"/>
      <c r="K25" s="415"/>
      <c r="L25" s="469">
        <v>729.98</v>
      </c>
      <c r="M25" s="415"/>
      <c r="N25" s="444"/>
      <c r="O25" s="416">
        <v>729.98</v>
      </c>
      <c r="P25" s="415"/>
      <c r="Q25" s="415"/>
      <c r="R25" s="415"/>
      <c r="S25" s="321">
        <v>1</v>
      </c>
      <c r="T25" s="309"/>
      <c r="U25" s="331"/>
    </row>
    <row r="26" spans="1:21" ht="12.75" customHeight="1" x14ac:dyDescent="0.2">
      <c r="A26" s="327"/>
      <c r="B26" s="460" t="s">
        <v>201</v>
      </c>
      <c r="C26" s="415"/>
      <c r="D26" s="415"/>
      <c r="E26" s="415"/>
      <c r="F26" s="415"/>
      <c r="G26" s="415"/>
      <c r="H26" s="415"/>
      <c r="I26" s="415"/>
      <c r="J26" s="415"/>
      <c r="K26" s="415"/>
      <c r="L26" s="461">
        <v>6000</v>
      </c>
      <c r="M26" s="415"/>
      <c r="N26" s="444"/>
      <c r="O26" s="462">
        <v>0</v>
      </c>
      <c r="P26" s="415"/>
      <c r="Q26" s="415"/>
      <c r="R26" s="415"/>
      <c r="S26" s="318">
        <v>0</v>
      </c>
      <c r="T26" s="309"/>
      <c r="U26" s="331"/>
    </row>
    <row r="27" spans="1:21" ht="12.75" customHeight="1" x14ac:dyDescent="0.2">
      <c r="A27" s="327"/>
      <c r="B27" s="463" t="s">
        <v>187</v>
      </c>
      <c r="C27" s="415"/>
      <c r="D27" s="415"/>
      <c r="E27" s="415"/>
      <c r="F27" s="415"/>
      <c r="G27" s="415"/>
      <c r="H27" s="415"/>
      <c r="I27" s="415"/>
      <c r="J27" s="415"/>
      <c r="K27" s="415"/>
      <c r="L27" s="464">
        <v>6000</v>
      </c>
      <c r="M27" s="415"/>
      <c r="N27" s="444"/>
      <c r="O27" s="465">
        <v>0</v>
      </c>
      <c r="P27" s="415"/>
      <c r="Q27" s="415"/>
      <c r="R27" s="415"/>
      <c r="S27" s="319">
        <v>0</v>
      </c>
      <c r="T27" s="309"/>
      <c r="U27" s="331"/>
    </row>
    <row r="28" spans="1:21" ht="12.75" customHeight="1" x14ac:dyDescent="0.2">
      <c r="A28" s="327"/>
      <c r="B28" s="466" t="s">
        <v>175</v>
      </c>
      <c r="C28" s="415"/>
      <c r="D28" s="415"/>
      <c r="E28" s="415"/>
      <c r="F28" s="415"/>
      <c r="G28" s="415"/>
      <c r="H28" s="415"/>
      <c r="I28" s="415"/>
      <c r="J28" s="415"/>
      <c r="K28" s="415"/>
      <c r="L28" s="467">
        <v>6000</v>
      </c>
      <c r="M28" s="415"/>
      <c r="N28" s="444"/>
      <c r="O28" s="468">
        <v>0</v>
      </c>
      <c r="P28" s="415"/>
      <c r="Q28" s="415"/>
      <c r="R28" s="415"/>
      <c r="S28" s="320">
        <v>0</v>
      </c>
      <c r="T28" s="309"/>
      <c r="U28" s="331"/>
    </row>
    <row r="29" spans="1:21" x14ac:dyDescent="0.2">
      <c r="A29" s="327"/>
      <c r="B29" s="311" t="s">
        <v>174</v>
      </c>
      <c r="C29" s="311"/>
      <c r="D29" s="414" t="s">
        <v>7</v>
      </c>
      <c r="E29" s="415"/>
      <c r="F29" s="415"/>
      <c r="G29" s="415"/>
      <c r="H29" s="415"/>
      <c r="I29" s="415"/>
      <c r="J29" s="415"/>
      <c r="K29" s="415"/>
      <c r="L29" s="469">
        <v>6000</v>
      </c>
      <c r="M29" s="415"/>
      <c r="N29" s="444"/>
      <c r="O29" s="416">
        <v>0</v>
      </c>
      <c r="P29" s="415"/>
      <c r="Q29" s="415"/>
      <c r="R29" s="415"/>
      <c r="S29" s="321">
        <v>0</v>
      </c>
      <c r="T29" s="309"/>
      <c r="U29" s="331"/>
    </row>
    <row r="30" spans="1:21" x14ac:dyDescent="0.2">
      <c r="A30" s="327"/>
      <c r="B30" s="311" t="s">
        <v>173</v>
      </c>
      <c r="C30" s="311"/>
      <c r="D30" s="414" t="s">
        <v>8</v>
      </c>
      <c r="E30" s="415"/>
      <c r="F30" s="415"/>
      <c r="G30" s="415"/>
      <c r="H30" s="415"/>
      <c r="I30" s="415"/>
      <c r="J30" s="415"/>
      <c r="K30" s="415"/>
      <c r="L30" s="469">
        <v>6000</v>
      </c>
      <c r="M30" s="415"/>
      <c r="N30" s="444"/>
      <c r="O30" s="416">
        <v>0</v>
      </c>
      <c r="P30" s="415"/>
      <c r="Q30" s="415"/>
      <c r="R30" s="415"/>
      <c r="S30" s="321">
        <v>0</v>
      </c>
      <c r="T30" s="309"/>
      <c r="U30" s="331"/>
    </row>
    <row r="31" spans="1:21" ht="12.75" customHeight="1" x14ac:dyDescent="0.2">
      <c r="A31" s="327"/>
      <c r="B31" s="460" t="s">
        <v>200</v>
      </c>
      <c r="C31" s="415"/>
      <c r="D31" s="415"/>
      <c r="E31" s="415"/>
      <c r="F31" s="415"/>
      <c r="G31" s="415"/>
      <c r="H31" s="415"/>
      <c r="I31" s="415"/>
      <c r="J31" s="415"/>
      <c r="K31" s="415"/>
      <c r="L31" s="461">
        <v>3000</v>
      </c>
      <c r="M31" s="415"/>
      <c r="N31" s="444"/>
      <c r="O31" s="462">
        <v>3665.11</v>
      </c>
      <c r="P31" s="415"/>
      <c r="Q31" s="415"/>
      <c r="R31" s="415"/>
      <c r="S31" s="318">
        <v>1.2217</v>
      </c>
      <c r="T31" s="309"/>
      <c r="U31" s="331"/>
    </row>
    <row r="32" spans="1:21" ht="12.75" customHeight="1" x14ac:dyDescent="0.2">
      <c r="A32" s="327"/>
      <c r="B32" s="463" t="s">
        <v>180</v>
      </c>
      <c r="C32" s="415"/>
      <c r="D32" s="415"/>
      <c r="E32" s="415"/>
      <c r="F32" s="415"/>
      <c r="G32" s="415"/>
      <c r="H32" s="415"/>
      <c r="I32" s="415"/>
      <c r="J32" s="415"/>
      <c r="K32" s="415"/>
      <c r="L32" s="464">
        <v>3000</v>
      </c>
      <c r="M32" s="415"/>
      <c r="N32" s="444"/>
      <c r="O32" s="465">
        <v>3665.11</v>
      </c>
      <c r="P32" s="415"/>
      <c r="Q32" s="415"/>
      <c r="R32" s="415"/>
      <c r="S32" s="319">
        <v>1.2217</v>
      </c>
      <c r="T32" s="309"/>
      <c r="U32" s="331"/>
    </row>
    <row r="33" spans="1:21" ht="12.75" customHeight="1" x14ac:dyDescent="0.2">
      <c r="A33" s="327"/>
      <c r="B33" s="466" t="s">
        <v>175</v>
      </c>
      <c r="C33" s="415"/>
      <c r="D33" s="415"/>
      <c r="E33" s="415"/>
      <c r="F33" s="415"/>
      <c r="G33" s="415"/>
      <c r="H33" s="415"/>
      <c r="I33" s="415"/>
      <c r="J33" s="415"/>
      <c r="K33" s="415"/>
      <c r="L33" s="467">
        <v>3000</v>
      </c>
      <c r="M33" s="415"/>
      <c r="N33" s="444"/>
      <c r="O33" s="468">
        <v>3665.11</v>
      </c>
      <c r="P33" s="415"/>
      <c r="Q33" s="415"/>
      <c r="R33" s="415"/>
      <c r="S33" s="320">
        <v>1.2217</v>
      </c>
      <c r="T33" s="309"/>
      <c r="U33" s="331"/>
    </row>
    <row r="34" spans="1:21" x14ac:dyDescent="0.2">
      <c r="A34" s="327"/>
      <c r="B34" s="311" t="s">
        <v>174</v>
      </c>
      <c r="C34" s="311"/>
      <c r="D34" s="414" t="s">
        <v>7</v>
      </c>
      <c r="E34" s="415"/>
      <c r="F34" s="415"/>
      <c r="G34" s="415"/>
      <c r="H34" s="415"/>
      <c r="I34" s="415"/>
      <c r="J34" s="415"/>
      <c r="K34" s="415"/>
      <c r="L34" s="469">
        <v>0</v>
      </c>
      <c r="M34" s="415"/>
      <c r="N34" s="444"/>
      <c r="O34" s="416">
        <v>2698.52</v>
      </c>
      <c r="P34" s="415"/>
      <c r="Q34" s="415"/>
      <c r="R34" s="415"/>
      <c r="S34" s="321">
        <v>0</v>
      </c>
      <c r="T34" s="309"/>
      <c r="U34" s="331"/>
    </row>
    <row r="35" spans="1:21" ht="12.75" customHeight="1" x14ac:dyDescent="0.2">
      <c r="A35" s="327"/>
      <c r="B35" s="311" t="s">
        <v>184</v>
      </c>
      <c r="C35" s="311"/>
      <c r="D35" s="414" t="s">
        <v>183</v>
      </c>
      <c r="E35" s="415"/>
      <c r="F35" s="415"/>
      <c r="G35" s="415"/>
      <c r="H35" s="415"/>
      <c r="I35" s="415"/>
      <c r="J35" s="415"/>
      <c r="K35" s="415"/>
      <c r="L35" s="469">
        <v>0</v>
      </c>
      <c r="M35" s="415"/>
      <c r="N35" s="444"/>
      <c r="O35" s="416">
        <v>2698.52</v>
      </c>
      <c r="P35" s="415"/>
      <c r="Q35" s="415"/>
      <c r="R35" s="415"/>
      <c r="S35" s="321">
        <v>0</v>
      </c>
      <c r="T35" s="309"/>
      <c r="U35" s="331"/>
    </row>
    <row r="36" spans="1:21" ht="12.75" customHeight="1" x14ac:dyDescent="0.2">
      <c r="A36" s="327"/>
      <c r="B36" s="311" t="s">
        <v>179</v>
      </c>
      <c r="C36" s="311"/>
      <c r="D36" s="414" t="s">
        <v>82</v>
      </c>
      <c r="E36" s="415"/>
      <c r="F36" s="415"/>
      <c r="G36" s="415"/>
      <c r="H36" s="415"/>
      <c r="I36" s="415"/>
      <c r="J36" s="415"/>
      <c r="K36" s="415"/>
      <c r="L36" s="469">
        <v>3000</v>
      </c>
      <c r="M36" s="415"/>
      <c r="N36" s="444"/>
      <c r="O36" s="416">
        <v>966.59</v>
      </c>
      <c r="P36" s="415"/>
      <c r="Q36" s="415"/>
      <c r="R36" s="415"/>
      <c r="S36" s="321">
        <v>0.32219999999999999</v>
      </c>
      <c r="T36" s="309"/>
      <c r="U36" s="331"/>
    </row>
    <row r="37" spans="1:21" ht="12.75" customHeight="1" x14ac:dyDescent="0.2">
      <c r="A37" s="327"/>
      <c r="B37" s="311" t="s">
        <v>178</v>
      </c>
      <c r="C37" s="311"/>
      <c r="D37" s="414" t="s">
        <v>11</v>
      </c>
      <c r="E37" s="415"/>
      <c r="F37" s="415"/>
      <c r="G37" s="415"/>
      <c r="H37" s="415"/>
      <c r="I37" s="415"/>
      <c r="J37" s="415"/>
      <c r="K37" s="415"/>
      <c r="L37" s="469">
        <v>3000</v>
      </c>
      <c r="M37" s="415"/>
      <c r="N37" s="444"/>
      <c r="O37" s="416">
        <v>966.59</v>
      </c>
      <c r="P37" s="415"/>
      <c r="Q37" s="415"/>
      <c r="R37" s="415"/>
      <c r="S37" s="321">
        <v>0.32219999999999999</v>
      </c>
      <c r="T37" s="309"/>
      <c r="U37" s="331"/>
    </row>
    <row r="38" spans="1:21" ht="12.75" customHeight="1" x14ac:dyDescent="0.2">
      <c r="A38" s="327"/>
      <c r="B38" s="460" t="s">
        <v>199</v>
      </c>
      <c r="C38" s="415"/>
      <c r="D38" s="415"/>
      <c r="E38" s="415"/>
      <c r="F38" s="415"/>
      <c r="G38" s="415"/>
      <c r="H38" s="415"/>
      <c r="I38" s="415"/>
      <c r="J38" s="415"/>
      <c r="K38" s="415"/>
      <c r="L38" s="461">
        <v>40</v>
      </c>
      <c r="M38" s="415"/>
      <c r="N38" s="444"/>
      <c r="O38" s="462">
        <v>20</v>
      </c>
      <c r="P38" s="415"/>
      <c r="Q38" s="415"/>
      <c r="R38" s="415"/>
      <c r="S38" s="318">
        <v>0.5</v>
      </c>
      <c r="T38" s="309"/>
      <c r="U38" s="331"/>
    </row>
    <row r="39" spans="1:21" ht="12.75" customHeight="1" x14ac:dyDescent="0.2">
      <c r="A39" s="327"/>
      <c r="B39" s="463" t="s">
        <v>198</v>
      </c>
      <c r="C39" s="415"/>
      <c r="D39" s="415"/>
      <c r="E39" s="415"/>
      <c r="F39" s="415"/>
      <c r="G39" s="415"/>
      <c r="H39" s="415"/>
      <c r="I39" s="415"/>
      <c r="J39" s="415"/>
      <c r="K39" s="415"/>
      <c r="L39" s="464">
        <v>40</v>
      </c>
      <c r="M39" s="415"/>
      <c r="N39" s="444"/>
      <c r="O39" s="465">
        <v>20</v>
      </c>
      <c r="P39" s="415"/>
      <c r="Q39" s="415"/>
      <c r="R39" s="415"/>
      <c r="S39" s="319">
        <v>0.5</v>
      </c>
      <c r="T39" s="309"/>
      <c r="U39" s="331"/>
    </row>
    <row r="40" spans="1:21" ht="12.75" customHeight="1" x14ac:dyDescent="0.2">
      <c r="A40" s="327"/>
      <c r="B40" s="466" t="s">
        <v>175</v>
      </c>
      <c r="C40" s="415"/>
      <c r="D40" s="415"/>
      <c r="E40" s="415"/>
      <c r="F40" s="415"/>
      <c r="G40" s="415"/>
      <c r="H40" s="415"/>
      <c r="I40" s="415"/>
      <c r="J40" s="415"/>
      <c r="K40" s="415"/>
      <c r="L40" s="467">
        <v>40</v>
      </c>
      <c r="M40" s="415"/>
      <c r="N40" s="444"/>
      <c r="O40" s="468">
        <v>20</v>
      </c>
      <c r="P40" s="415"/>
      <c r="Q40" s="415"/>
      <c r="R40" s="415"/>
      <c r="S40" s="320">
        <v>0.5</v>
      </c>
      <c r="T40" s="309"/>
      <c r="U40" s="331"/>
    </row>
    <row r="41" spans="1:21" x14ac:dyDescent="0.2">
      <c r="A41" s="327"/>
      <c r="B41" s="311" t="s">
        <v>174</v>
      </c>
      <c r="C41" s="311"/>
      <c r="D41" s="414" t="s">
        <v>7</v>
      </c>
      <c r="E41" s="415"/>
      <c r="F41" s="415"/>
      <c r="G41" s="415"/>
      <c r="H41" s="415"/>
      <c r="I41" s="415"/>
      <c r="J41" s="415"/>
      <c r="K41" s="415"/>
      <c r="L41" s="469">
        <v>40</v>
      </c>
      <c r="M41" s="415"/>
      <c r="N41" s="444"/>
      <c r="O41" s="416">
        <v>20</v>
      </c>
      <c r="P41" s="415"/>
      <c r="Q41" s="415"/>
      <c r="R41" s="415"/>
      <c r="S41" s="321">
        <v>0.5</v>
      </c>
      <c r="T41" s="309"/>
      <c r="U41" s="331"/>
    </row>
    <row r="42" spans="1:21" x14ac:dyDescent="0.2">
      <c r="A42" s="327"/>
      <c r="B42" s="311" t="s">
        <v>173</v>
      </c>
      <c r="C42" s="311"/>
      <c r="D42" s="414" t="s">
        <v>8</v>
      </c>
      <c r="E42" s="415"/>
      <c r="F42" s="415"/>
      <c r="G42" s="415"/>
      <c r="H42" s="415"/>
      <c r="I42" s="415"/>
      <c r="J42" s="415"/>
      <c r="K42" s="415"/>
      <c r="L42" s="469">
        <v>40</v>
      </c>
      <c r="M42" s="415"/>
      <c r="N42" s="444"/>
      <c r="O42" s="416">
        <v>20</v>
      </c>
      <c r="P42" s="415"/>
      <c r="Q42" s="415"/>
      <c r="R42" s="415"/>
      <c r="S42" s="321">
        <v>0.5</v>
      </c>
      <c r="T42" s="309"/>
      <c r="U42" s="331"/>
    </row>
    <row r="43" spans="1:21" ht="12.75" customHeight="1" x14ac:dyDescent="0.2">
      <c r="A43" s="327"/>
      <c r="B43" s="460" t="s">
        <v>197</v>
      </c>
      <c r="C43" s="415"/>
      <c r="D43" s="415"/>
      <c r="E43" s="415"/>
      <c r="F43" s="415"/>
      <c r="G43" s="415"/>
      <c r="H43" s="415"/>
      <c r="I43" s="415"/>
      <c r="J43" s="415"/>
      <c r="K43" s="415"/>
      <c r="L43" s="461">
        <v>13129.18</v>
      </c>
      <c r="M43" s="415"/>
      <c r="N43" s="444"/>
      <c r="O43" s="462">
        <v>11443.57</v>
      </c>
      <c r="P43" s="415"/>
      <c r="Q43" s="415"/>
      <c r="R43" s="415"/>
      <c r="S43" s="318">
        <v>0.87160000000000004</v>
      </c>
      <c r="T43" s="309"/>
      <c r="U43" s="331"/>
    </row>
    <row r="44" spans="1:21" ht="12.75" customHeight="1" x14ac:dyDescent="0.2">
      <c r="A44" s="327"/>
      <c r="B44" s="463" t="s">
        <v>196</v>
      </c>
      <c r="C44" s="415"/>
      <c r="D44" s="415"/>
      <c r="E44" s="415"/>
      <c r="F44" s="415"/>
      <c r="G44" s="415"/>
      <c r="H44" s="415"/>
      <c r="I44" s="415"/>
      <c r="J44" s="415"/>
      <c r="K44" s="415"/>
      <c r="L44" s="464">
        <v>300</v>
      </c>
      <c r="M44" s="415"/>
      <c r="N44" s="444"/>
      <c r="O44" s="465">
        <v>300</v>
      </c>
      <c r="P44" s="415"/>
      <c r="Q44" s="415"/>
      <c r="R44" s="415"/>
      <c r="S44" s="319">
        <v>1</v>
      </c>
      <c r="T44" s="309"/>
      <c r="U44" s="331"/>
    </row>
    <row r="45" spans="1:21" ht="12.75" customHeight="1" x14ac:dyDescent="0.2">
      <c r="A45" s="327"/>
      <c r="B45" s="466" t="s">
        <v>175</v>
      </c>
      <c r="C45" s="415"/>
      <c r="D45" s="415"/>
      <c r="E45" s="415"/>
      <c r="F45" s="415"/>
      <c r="G45" s="415"/>
      <c r="H45" s="415"/>
      <c r="I45" s="415"/>
      <c r="J45" s="415"/>
      <c r="K45" s="415"/>
      <c r="L45" s="467">
        <v>300</v>
      </c>
      <c r="M45" s="415"/>
      <c r="N45" s="444"/>
      <c r="O45" s="468">
        <v>300</v>
      </c>
      <c r="P45" s="415"/>
      <c r="Q45" s="415"/>
      <c r="R45" s="415"/>
      <c r="S45" s="320">
        <v>1</v>
      </c>
      <c r="T45" s="309"/>
      <c r="U45" s="331"/>
    </row>
    <row r="46" spans="1:21" x14ac:dyDescent="0.2">
      <c r="A46" s="327"/>
      <c r="B46" s="311" t="s">
        <v>174</v>
      </c>
      <c r="C46" s="311"/>
      <c r="D46" s="414" t="s">
        <v>7</v>
      </c>
      <c r="E46" s="415"/>
      <c r="F46" s="415"/>
      <c r="G46" s="415"/>
      <c r="H46" s="415"/>
      <c r="I46" s="415"/>
      <c r="J46" s="415"/>
      <c r="K46" s="415"/>
      <c r="L46" s="469">
        <v>300</v>
      </c>
      <c r="M46" s="415"/>
      <c r="N46" s="444"/>
      <c r="O46" s="416">
        <v>300</v>
      </c>
      <c r="P46" s="415"/>
      <c r="Q46" s="415"/>
      <c r="R46" s="415"/>
      <c r="S46" s="321">
        <v>1</v>
      </c>
      <c r="T46" s="309"/>
      <c r="U46" s="331"/>
    </row>
    <row r="47" spans="1:21" x14ac:dyDescent="0.2">
      <c r="A47" s="327"/>
      <c r="B47" s="311" t="s">
        <v>173</v>
      </c>
      <c r="C47" s="311"/>
      <c r="D47" s="414" t="s">
        <v>8</v>
      </c>
      <c r="E47" s="415"/>
      <c r="F47" s="415"/>
      <c r="G47" s="415"/>
      <c r="H47" s="415"/>
      <c r="I47" s="415"/>
      <c r="J47" s="415"/>
      <c r="K47" s="415"/>
      <c r="L47" s="469">
        <v>300</v>
      </c>
      <c r="M47" s="415"/>
      <c r="N47" s="444"/>
      <c r="O47" s="416">
        <v>300</v>
      </c>
      <c r="P47" s="415"/>
      <c r="Q47" s="415"/>
      <c r="R47" s="415"/>
      <c r="S47" s="321">
        <v>1</v>
      </c>
      <c r="T47" s="309"/>
      <c r="U47" s="331"/>
    </row>
    <row r="48" spans="1:21" ht="12.75" customHeight="1" x14ac:dyDescent="0.2">
      <c r="A48" s="327"/>
      <c r="B48" s="463" t="s">
        <v>180</v>
      </c>
      <c r="C48" s="415"/>
      <c r="D48" s="415"/>
      <c r="E48" s="415"/>
      <c r="F48" s="415"/>
      <c r="G48" s="415"/>
      <c r="H48" s="415"/>
      <c r="I48" s="415"/>
      <c r="J48" s="415"/>
      <c r="K48" s="415"/>
      <c r="L48" s="464">
        <v>12829.18</v>
      </c>
      <c r="M48" s="415"/>
      <c r="N48" s="444"/>
      <c r="O48" s="465">
        <v>11143.57</v>
      </c>
      <c r="P48" s="415"/>
      <c r="Q48" s="415"/>
      <c r="R48" s="415"/>
      <c r="S48" s="319">
        <v>0.86860000000000004</v>
      </c>
      <c r="T48" s="309"/>
      <c r="U48" s="331"/>
    </row>
    <row r="49" spans="1:21" ht="12.75" customHeight="1" x14ac:dyDescent="0.2">
      <c r="A49" s="327"/>
      <c r="B49" s="466" t="s">
        <v>175</v>
      </c>
      <c r="C49" s="415"/>
      <c r="D49" s="415"/>
      <c r="E49" s="415"/>
      <c r="F49" s="415"/>
      <c r="G49" s="415"/>
      <c r="H49" s="415"/>
      <c r="I49" s="415"/>
      <c r="J49" s="415"/>
      <c r="K49" s="415"/>
      <c r="L49" s="467">
        <v>12829.18</v>
      </c>
      <c r="M49" s="415"/>
      <c r="N49" s="444"/>
      <c r="O49" s="468">
        <v>11143.57</v>
      </c>
      <c r="P49" s="415"/>
      <c r="Q49" s="415"/>
      <c r="R49" s="415"/>
      <c r="S49" s="320">
        <v>0.86860000000000004</v>
      </c>
      <c r="T49" s="309"/>
      <c r="U49" s="331"/>
    </row>
    <row r="50" spans="1:21" x14ac:dyDescent="0.2">
      <c r="A50" s="327"/>
      <c r="B50" s="311" t="s">
        <v>174</v>
      </c>
      <c r="C50" s="311"/>
      <c r="D50" s="414" t="s">
        <v>7</v>
      </c>
      <c r="E50" s="415"/>
      <c r="F50" s="415"/>
      <c r="G50" s="415"/>
      <c r="H50" s="415"/>
      <c r="I50" s="415"/>
      <c r="J50" s="415"/>
      <c r="K50" s="415"/>
      <c r="L50" s="469">
        <v>12829.18</v>
      </c>
      <c r="M50" s="415"/>
      <c r="N50" s="444"/>
      <c r="O50" s="416">
        <v>11143.57</v>
      </c>
      <c r="P50" s="415"/>
      <c r="Q50" s="415"/>
      <c r="R50" s="415"/>
      <c r="S50" s="321">
        <v>0.86860000000000004</v>
      </c>
      <c r="T50" s="309"/>
      <c r="U50" s="331"/>
    </row>
    <row r="51" spans="1:21" x14ac:dyDescent="0.2">
      <c r="A51" s="327"/>
      <c r="B51" s="311" t="s">
        <v>173</v>
      </c>
      <c r="C51" s="311"/>
      <c r="D51" s="414" t="s">
        <v>8</v>
      </c>
      <c r="E51" s="415"/>
      <c r="F51" s="415"/>
      <c r="G51" s="415"/>
      <c r="H51" s="415"/>
      <c r="I51" s="415"/>
      <c r="J51" s="415"/>
      <c r="K51" s="415"/>
      <c r="L51" s="469">
        <v>12829.18</v>
      </c>
      <c r="M51" s="415"/>
      <c r="N51" s="444"/>
      <c r="O51" s="416">
        <v>11143.57</v>
      </c>
      <c r="P51" s="415"/>
      <c r="Q51" s="415"/>
      <c r="R51" s="415"/>
      <c r="S51" s="321">
        <v>0.86860000000000004</v>
      </c>
      <c r="T51" s="309"/>
      <c r="U51" s="331"/>
    </row>
    <row r="52" spans="1:21" ht="12.75" customHeight="1" x14ac:dyDescent="0.2">
      <c r="A52" s="327"/>
      <c r="B52" s="460" t="s">
        <v>195</v>
      </c>
      <c r="C52" s="415"/>
      <c r="D52" s="415"/>
      <c r="E52" s="415"/>
      <c r="F52" s="415"/>
      <c r="G52" s="415"/>
      <c r="H52" s="415"/>
      <c r="I52" s="415"/>
      <c r="J52" s="415"/>
      <c r="K52" s="415"/>
      <c r="L52" s="461">
        <v>126.52</v>
      </c>
      <c r="M52" s="415"/>
      <c r="N52" s="444"/>
      <c r="O52" s="462">
        <v>126.52</v>
      </c>
      <c r="P52" s="415"/>
      <c r="Q52" s="415"/>
      <c r="R52" s="415"/>
      <c r="S52" s="318">
        <v>1</v>
      </c>
      <c r="T52" s="309"/>
      <c r="U52" s="331"/>
    </row>
    <row r="53" spans="1:21" ht="12.75" customHeight="1" x14ac:dyDescent="0.2">
      <c r="A53" s="327"/>
      <c r="B53" s="463" t="s">
        <v>180</v>
      </c>
      <c r="C53" s="415"/>
      <c r="D53" s="415"/>
      <c r="E53" s="415"/>
      <c r="F53" s="415"/>
      <c r="G53" s="415"/>
      <c r="H53" s="415"/>
      <c r="I53" s="415"/>
      <c r="J53" s="415"/>
      <c r="K53" s="415"/>
      <c r="L53" s="464">
        <v>126.52</v>
      </c>
      <c r="M53" s="415"/>
      <c r="N53" s="444"/>
      <c r="O53" s="465">
        <v>126.52</v>
      </c>
      <c r="P53" s="415"/>
      <c r="Q53" s="415"/>
      <c r="R53" s="415"/>
      <c r="S53" s="319">
        <v>1</v>
      </c>
      <c r="T53" s="309"/>
      <c r="U53" s="331"/>
    </row>
    <row r="54" spans="1:21" ht="12.75" customHeight="1" x14ac:dyDescent="0.2">
      <c r="A54" s="327"/>
      <c r="B54" s="466" t="s">
        <v>175</v>
      </c>
      <c r="C54" s="415"/>
      <c r="D54" s="415"/>
      <c r="E54" s="415"/>
      <c r="F54" s="415"/>
      <c r="G54" s="415"/>
      <c r="H54" s="415"/>
      <c r="I54" s="415"/>
      <c r="J54" s="415"/>
      <c r="K54" s="415"/>
      <c r="L54" s="467">
        <v>126.52</v>
      </c>
      <c r="M54" s="415"/>
      <c r="N54" s="444"/>
      <c r="O54" s="468">
        <v>126.52</v>
      </c>
      <c r="P54" s="415"/>
      <c r="Q54" s="415"/>
      <c r="R54" s="415"/>
      <c r="S54" s="320">
        <v>1</v>
      </c>
      <c r="T54" s="309"/>
      <c r="U54" s="331"/>
    </row>
    <row r="55" spans="1:21" x14ac:dyDescent="0.2">
      <c r="A55" s="327"/>
      <c r="B55" s="311" t="s">
        <v>174</v>
      </c>
      <c r="C55" s="311"/>
      <c r="D55" s="414" t="s">
        <v>7</v>
      </c>
      <c r="E55" s="415"/>
      <c r="F55" s="415"/>
      <c r="G55" s="415"/>
      <c r="H55" s="415"/>
      <c r="I55" s="415"/>
      <c r="J55" s="415"/>
      <c r="K55" s="415"/>
      <c r="L55" s="469">
        <v>126.52</v>
      </c>
      <c r="M55" s="415"/>
      <c r="N55" s="444"/>
      <c r="O55" s="416">
        <v>126.52</v>
      </c>
      <c r="P55" s="415"/>
      <c r="Q55" s="415"/>
      <c r="R55" s="415"/>
      <c r="S55" s="321">
        <v>1</v>
      </c>
      <c r="T55" s="309"/>
      <c r="U55" s="331"/>
    </row>
    <row r="56" spans="1:21" x14ac:dyDescent="0.2">
      <c r="A56" s="327"/>
      <c r="B56" s="311" t="s">
        <v>194</v>
      </c>
      <c r="C56" s="311"/>
      <c r="D56" s="414" t="s">
        <v>92</v>
      </c>
      <c r="E56" s="415"/>
      <c r="F56" s="415"/>
      <c r="G56" s="415"/>
      <c r="H56" s="415"/>
      <c r="I56" s="415"/>
      <c r="J56" s="415"/>
      <c r="K56" s="415"/>
      <c r="L56" s="469">
        <v>126.52</v>
      </c>
      <c r="M56" s="415"/>
      <c r="N56" s="444"/>
      <c r="O56" s="416">
        <v>126.52</v>
      </c>
      <c r="P56" s="415"/>
      <c r="Q56" s="415"/>
      <c r="R56" s="415"/>
      <c r="S56" s="321">
        <v>1</v>
      </c>
      <c r="T56" s="309"/>
      <c r="U56" s="331"/>
    </row>
    <row r="57" spans="1:21" ht="12.75" customHeight="1" x14ac:dyDescent="0.2">
      <c r="A57" s="327"/>
      <c r="B57" s="460" t="s">
        <v>193</v>
      </c>
      <c r="C57" s="415"/>
      <c r="D57" s="415"/>
      <c r="E57" s="415"/>
      <c r="F57" s="415"/>
      <c r="G57" s="415"/>
      <c r="H57" s="415"/>
      <c r="I57" s="415"/>
      <c r="J57" s="415"/>
      <c r="K57" s="415"/>
      <c r="L57" s="461">
        <v>583.32000000000005</v>
      </c>
      <c r="M57" s="415"/>
      <c r="N57" s="444"/>
      <c r="O57" s="462">
        <v>0</v>
      </c>
      <c r="P57" s="415"/>
      <c r="Q57" s="415"/>
      <c r="R57" s="415"/>
      <c r="S57" s="318">
        <v>0</v>
      </c>
      <c r="T57" s="309"/>
      <c r="U57" s="331"/>
    </row>
    <row r="58" spans="1:21" ht="12.75" customHeight="1" x14ac:dyDescent="0.2">
      <c r="A58" s="327"/>
      <c r="B58" s="463" t="s">
        <v>192</v>
      </c>
      <c r="C58" s="415"/>
      <c r="D58" s="415"/>
      <c r="E58" s="415"/>
      <c r="F58" s="415"/>
      <c r="G58" s="415"/>
      <c r="H58" s="415"/>
      <c r="I58" s="415"/>
      <c r="J58" s="415"/>
      <c r="K58" s="415"/>
      <c r="L58" s="464">
        <v>583.32000000000005</v>
      </c>
      <c r="M58" s="415"/>
      <c r="N58" s="444"/>
      <c r="O58" s="465">
        <v>0</v>
      </c>
      <c r="P58" s="415"/>
      <c r="Q58" s="415"/>
      <c r="R58" s="415"/>
      <c r="S58" s="319">
        <v>0</v>
      </c>
      <c r="T58" s="309"/>
      <c r="U58" s="331"/>
    </row>
    <row r="59" spans="1:21" ht="12.75" customHeight="1" x14ac:dyDescent="0.2">
      <c r="A59" s="327"/>
      <c r="B59" s="466" t="s">
        <v>175</v>
      </c>
      <c r="C59" s="415"/>
      <c r="D59" s="415"/>
      <c r="E59" s="415"/>
      <c r="F59" s="415"/>
      <c r="G59" s="415"/>
      <c r="H59" s="415"/>
      <c r="I59" s="415"/>
      <c r="J59" s="415"/>
      <c r="K59" s="415"/>
      <c r="L59" s="467">
        <v>583.32000000000005</v>
      </c>
      <c r="M59" s="415"/>
      <c r="N59" s="444"/>
      <c r="O59" s="468">
        <v>0</v>
      </c>
      <c r="P59" s="415"/>
      <c r="Q59" s="415"/>
      <c r="R59" s="415"/>
      <c r="S59" s="320">
        <v>0</v>
      </c>
      <c r="T59" s="309"/>
      <c r="U59" s="331"/>
    </row>
    <row r="60" spans="1:21" x14ac:dyDescent="0.2">
      <c r="A60" s="327"/>
      <c r="B60" s="311" t="s">
        <v>174</v>
      </c>
      <c r="C60" s="311"/>
      <c r="D60" s="414" t="s">
        <v>7</v>
      </c>
      <c r="E60" s="415"/>
      <c r="F60" s="415"/>
      <c r="G60" s="415"/>
      <c r="H60" s="415"/>
      <c r="I60" s="415"/>
      <c r="J60" s="415"/>
      <c r="K60" s="415"/>
      <c r="L60" s="469">
        <v>583.32000000000005</v>
      </c>
      <c r="M60" s="415"/>
      <c r="N60" s="444"/>
      <c r="O60" s="416">
        <v>0</v>
      </c>
      <c r="P60" s="415"/>
      <c r="Q60" s="415"/>
      <c r="R60" s="415"/>
      <c r="S60" s="321">
        <v>0</v>
      </c>
      <c r="T60" s="309"/>
      <c r="U60" s="331"/>
    </row>
    <row r="61" spans="1:21" x14ac:dyDescent="0.2">
      <c r="A61" s="327"/>
      <c r="B61" s="311" t="s">
        <v>173</v>
      </c>
      <c r="C61" s="311"/>
      <c r="D61" s="414" t="s">
        <v>8</v>
      </c>
      <c r="E61" s="415"/>
      <c r="F61" s="415"/>
      <c r="G61" s="415"/>
      <c r="H61" s="415"/>
      <c r="I61" s="415"/>
      <c r="J61" s="415"/>
      <c r="K61" s="415"/>
      <c r="L61" s="469">
        <v>583.32000000000005</v>
      </c>
      <c r="M61" s="415"/>
      <c r="N61" s="444"/>
      <c r="O61" s="416">
        <v>0</v>
      </c>
      <c r="P61" s="415"/>
      <c r="Q61" s="415"/>
      <c r="R61" s="415"/>
      <c r="S61" s="321">
        <v>0</v>
      </c>
      <c r="T61" s="309"/>
      <c r="U61" s="331"/>
    </row>
    <row r="62" spans="1:21" ht="12.75" customHeight="1" x14ac:dyDescent="0.2">
      <c r="A62" s="327"/>
      <c r="B62" s="457" t="s">
        <v>191</v>
      </c>
      <c r="C62" s="415"/>
      <c r="D62" s="415"/>
      <c r="E62" s="415"/>
      <c r="F62" s="415"/>
      <c r="G62" s="415"/>
      <c r="H62" s="415"/>
      <c r="I62" s="415"/>
      <c r="J62" s="415"/>
      <c r="K62" s="415"/>
      <c r="L62" s="458">
        <v>655678.67000000004</v>
      </c>
      <c r="M62" s="415"/>
      <c r="N62" s="444"/>
      <c r="O62" s="459">
        <v>631898.93999999994</v>
      </c>
      <c r="P62" s="415"/>
      <c r="Q62" s="415"/>
      <c r="R62" s="415"/>
      <c r="S62" s="317">
        <v>0.9637</v>
      </c>
      <c r="T62" s="309"/>
      <c r="U62" s="331"/>
    </row>
    <row r="63" spans="1:21" ht="12.75" customHeight="1" x14ac:dyDescent="0.2">
      <c r="A63" s="327"/>
      <c r="B63" s="460" t="s">
        <v>190</v>
      </c>
      <c r="C63" s="415"/>
      <c r="D63" s="415"/>
      <c r="E63" s="415"/>
      <c r="F63" s="415"/>
      <c r="G63" s="415"/>
      <c r="H63" s="415"/>
      <c r="I63" s="415"/>
      <c r="J63" s="415"/>
      <c r="K63" s="415"/>
      <c r="L63" s="461">
        <v>608226.77</v>
      </c>
      <c r="M63" s="415"/>
      <c r="N63" s="444"/>
      <c r="O63" s="462">
        <v>584208.6</v>
      </c>
      <c r="P63" s="415"/>
      <c r="Q63" s="415"/>
      <c r="R63" s="415"/>
      <c r="S63" s="318">
        <v>0.96050000000000002</v>
      </c>
      <c r="T63" s="309"/>
      <c r="U63" s="331"/>
    </row>
    <row r="64" spans="1:21" ht="12.75" customHeight="1" x14ac:dyDescent="0.2">
      <c r="A64" s="327"/>
      <c r="B64" s="463" t="s">
        <v>189</v>
      </c>
      <c r="C64" s="415"/>
      <c r="D64" s="415"/>
      <c r="E64" s="415"/>
      <c r="F64" s="415"/>
      <c r="G64" s="415"/>
      <c r="H64" s="415"/>
      <c r="I64" s="415"/>
      <c r="J64" s="415"/>
      <c r="K64" s="415"/>
      <c r="L64" s="464">
        <v>1.33</v>
      </c>
      <c r="M64" s="415"/>
      <c r="N64" s="444"/>
      <c r="O64" s="465">
        <v>0</v>
      </c>
      <c r="P64" s="415"/>
      <c r="Q64" s="415"/>
      <c r="R64" s="415"/>
      <c r="S64" s="319">
        <v>0</v>
      </c>
      <c r="T64" s="309"/>
      <c r="U64" s="331"/>
    </row>
    <row r="65" spans="1:21" ht="12.75" customHeight="1" x14ac:dyDescent="0.2">
      <c r="A65" s="327"/>
      <c r="B65" s="466" t="s">
        <v>175</v>
      </c>
      <c r="C65" s="415"/>
      <c r="D65" s="415"/>
      <c r="E65" s="415"/>
      <c r="F65" s="415"/>
      <c r="G65" s="415"/>
      <c r="H65" s="415"/>
      <c r="I65" s="415"/>
      <c r="J65" s="415"/>
      <c r="K65" s="415"/>
      <c r="L65" s="467">
        <v>1.33</v>
      </c>
      <c r="M65" s="415"/>
      <c r="N65" s="444"/>
      <c r="O65" s="468">
        <v>0</v>
      </c>
      <c r="P65" s="415"/>
      <c r="Q65" s="415"/>
      <c r="R65" s="415"/>
      <c r="S65" s="320">
        <v>0</v>
      </c>
      <c r="T65" s="309"/>
      <c r="U65" s="331"/>
    </row>
    <row r="66" spans="1:21" x14ac:dyDescent="0.2">
      <c r="A66" s="327"/>
      <c r="B66" s="311" t="s">
        <v>174</v>
      </c>
      <c r="C66" s="311"/>
      <c r="D66" s="414" t="s">
        <v>7</v>
      </c>
      <c r="E66" s="415"/>
      <c r="F66" s="415"/>
      <c r="G66" s="415"/>
      <c r="H66" s="415"/>
      <c r="I66" s="415"/>
      <c r="J66" s="415"/>
      <c r="K66" s="415"/>
      <c r="L66" s="469">
        <v>1.33</v>
      </c>
      <c r="M66" s="415"/>
      <c r="N66" s="444"/>
      <c r="O66" s="416">
        <v>0</v>
      </c>
      <c r="P66" s="415"/>
      <c r="Q66" s="415"/>
      <c r="R66" s="415"/>
      <c r="S66" s="321">
        <v>0</v>
      </c>
      <c r="T66" s="309"/>
      <c r="U66" s="331"/>
    </row>
    <row r="67" spans="1:21" x14ac:dyDescent="0.2">
      <c r="A67" s="327"/>
      <c r="B67" s="311" t="s">
        <v>173</v>
      </c>
      <c r="C67" s="311"/>
      <c r="D67" s="414" t="s">
        <v>8</v>
      </c>
      <c r="E67" s="415"/>
      <c r="F67" s="415"/>
      <c r="G67" s="415"/>
      <c r="H67" s="415"/>
      <c r="I67" s="415"/>
      <c r="J67" s="415"/>
      <c r="K67" s="415"/>
      <c r="L67" s="469">
        <v>1.33</v>
      </c>
      <c r="M67" s="415"/>
      <c r="N67" s="444"/>
      <c r="O67" s="416">
        <v>0</v>
      </c>
      <c r="P67" s="415"/>
      <c r="Q67" s="415"/>
      <c r="R67" s="415"/>
      <c r="S67" s="321">
        <v>0</v>
      </c>
      <c r="T67" s="309"/>
      <c r="U67" s="331"/>
    </row>
    <row r="68" spans="1:21" ht="12.75" customHeight="1" x14ac:dyDescent="0.2">
      <c r="A68" s="327"/>
      <c r="B68" s="463" t="s">
        <v>176</v>
      </c>
      <c r="C68" s="415"/>
      <c r="D68" s="415"/>
      <c r="E68" s="415"/>
      <c r="F68" s="415"/>
      <c r="G68" s="415"/>
      <c r="H68" s="415"/>
      <c r="I68" s="415"/>
      <c r="J68" s="415"/>
      <c r="K68" s="415"/>
      <c r="L68" s="464">
        <v>30653.95</v>
      </c>
      <c r="M68" s="415"/>
      <c r="N68" s="444"/>
      <c r="O68" s="465">
        <v>26242.42</v>
      </c>
      <c r="P68" s="415"/>
      <c r="Q68" s="415"/>
      <c r="R68" s="415"/>
      <c r="S68" s="319">
        <v>0.85609999999999997</v>
      </c>
      <c r="T68" s="309"/>
      <c r="U68" s="331"/>
    </row>
    <row r="69" spans="1:21" ht="12.75" customHeight="1" x14ac:dyDescent="0.2">
      <c r="A69" s="327"/>
      <c r="B69" s="466" t="s">
        <v>175</v>
      </c>
      <c r="C69" s="415"/>
      <c r="D69" s="415"/>
      <c r="E69" s="415"/>
      <c r="F69" s="415"/>
      <c r="G69" s="415"/>
      <c r="H69" s="415"/>
      <c r="I69" s="415"/>
      <c r="J69" s="415"/>
      <c r="K69" s="415"/>
      <c r="L69" s="467">
        <v>30653.95</v>
      </c>
      <c r="M69" s="415"/>
      <c r="N69" s="444"/>
      <c r="O69" s="468">
        <v>26242.42</v>
      </c>
      <c r="P69" s="415"/>
      <c r="Q69" s="415"/>
      <c r="R69" s="415"/>
      <c r="S69" s="320">
        <v>0.85609999999999997</v>
      </c>
      <c r="T69" s="309"/>
      <c r="U69" s="331"/>
    </row>
    <row r="70" spans="1:21" x14ac:dyDescent="0.2">
      <c r="A70" s="327"/>
      <c r="B70" s="311" t="s">
        <v>174</v>
      </c>
      <c r="C70" s="311"/>
      <c r="D70" s="414" t="s">
        <v>7</v>
      </c>
      <c r="E70" s="415"/>
      <c r="F70" s="415"/>
      <c r="G70" s="415"/>
      <c r="H70" s="415"/>
      <c r="I70" s="415"/>
      <c r="J70" s="415"/>
      <c r="K70" s="415"/>
      <c r="L70" s="469">
        <v>30653.95</v>
      </c>
      <c r="M70" s="415"/>
      <c r="N70" s="444"/>
      <c r="O70" s="416">
        <v>26242.42</v>
      </c>
      <c r="P70" s="415"/>
      <c r="Q70" s="415"/>
      <c r="R70" s="415"/>
      <c r="S70" s="321">
        <v>0.85609999999999997</v>
      </c>
      <c r="T70" s="309"/>
      <c r="U70" s="331"/>
    </row>
    <row r="71" spans="1:21" x14ac:dyDescent="0.2">
      <c r="A71" s="327"/>
      <c r="B71" s="311" t="s">
        <v>173</v>
      </c>
      <c r="C71" s="311"/>
      <c r="D71" s="414" t="s">
        <v>8</v>
      </c>
      <c r="E71" s="415"/>
      <c r="F71" s="415"/>
      <c r="G71" s="415"/>
      <c r="H71" s="415"/>
      <c r="I71" s="415"/>
      <c r="J71" s="415"/>
      <c r="K71" s="415"/>
      <c r="L71" s="469">
        <v>30353.95</v>
      </c>
      <c r="M71" s="415"/>
      <c r="N71" s="444"/>
      <c r="O71" s="416">
        <v>26026.71</v>
      </c>
      <c r="P71" s="415"/>
      <c r="Q71" s="415"/>
      <c r="R71" s="415"/>
      <c r="S71" s="321">
        <v>0.85740000000000005</v>
      </c>
      <c r="T71" s="309"/>
      <c r="U71" s="331"/>
    </row>
    <row r="72" spans="1:21" x14ac:dyDescent="0.2">
      <c r="A72" s="327"/>
      <c r="B72" s="311" t="s">
        <v>188</v>
      </c>
      <c r="C72" s="311"/>
      <c r="D72" s="414" t="s">
        <v>9</v>
      </c>
      <c r="E72" s="415"/>
      <c r="F72" s="415"/>
      <c r="G72" s="415"/>
      <c r="H72" s="415"/>
      <c r="I72" s="415"/>
      <c r="J72" s="415"/>
      <c r="K72" s="415"/>
      <c r="L72" s="469">
        <v>300</v>
      </c>
      <c r="M72" s="415"/>
      <c r="N72" s="444"/>
      <c r="O72" s="416">
        <v>215.71</v>
      </c>
      <c r="P72" s="415"/>
      <c r="Q72" s="415"/>
      <c r="R72" s="415"/>
      <c r="S72" s="321">
        <v>0.71899999999999997</v>
      </c>
      <c r="T72" s="309"/>
      <c r="U72" s="331"/>
    </row>
    <row r="73" spans="1:21" ht="12.75" customHeight="1" x14ac:dyDescent="0.2">
      <c r="A73" s="327"/>
      <c r="B73" s="463" t="s">
        <v>187</v>
      </c>
      <c r="C73" s="415"/>
      <c r="D73" s="415"/>
      <c r="E73" s="415"/>
      <c r="F73" s="415"/>
      <c r="G73" s="415"/>
      <c r="H73" s="415"/>
      <c r="I73" s="415"/>
      <c r="J73" s="415"/>
      <c r="K73" s="415"/>
      <c r="L73" s="464">
        <v>1450</v>
      </c>
      <c r="M73" s="415"/>
      <c r="N73" s="444"/>
      <c r="O73" s="465">
        <v>525</v>
      </c>
      <c r="P73" s="415"/>
      <c r="Q73" s="415"/>
      <c r="R73" s="415"/>
      <c r="S73" s="319">
        <v>0.36209999999999998</v>
      </c>
      <c r="T73" s="309"/>
      <c r="U73" s="331"/>
    </row>
    <row r="74" spans="1:21" ht="12.75" customHeight="1" x14ac:dyDescent="0.2">
      <c r="A74" s="327"/>
      <c r="B74" s="466" t="s">
        <v>175</v>
      </c>
      <c r="C74" s="415"/>
      <c r="D74" s="415"/>
      <c r="E74" s="415"/>
      <c r="F74" s="415"/>
      <c r="G74" s="415"/>
      <c r="H74" s="415"/>
      <c r="I74" s="415"/>
      <c r="J74" s="415"/>
      <c r="K74" s="415"/>
      <c r="L74" s="467">
        <v>1450</v>
      </c>
      <c r="M74" s="415"/>
      <c r="N74" s="444"/>
      <c r="O74" s="468">
        <v>525</v>
      </c>
      <c r="P74" s="415"/>
      <c r="Q74" s="415"/>
      <c r="R74" s="415"/>
      <c r="S74" s="320">
        <v>0.36209999999999998</v>
      </c>
      <c r="T74" s="309"/>
      <c r="U74" s="331"/>
    </row>
    <row r="75" spans="1:21" x14ac:dyDescent="0.2">
      <c r="A75" s="327"/>
      <c r="B75" s="311" t="s">
        <v>174</v>
      </c>
      <c r="C75" s="311"/>
      <c r="D75" s="414" t="s">
        <v>7</v>
      </c>
      <c r="E75" s="415"/>
      <c r="F75" s="415"/>
      <c r="G75" s="415"/>
      <c r="H75" s="415"/>
      <c r="I75" s="415"/>
      <c r="J75" s="415"/>
      <c r="K75" s="415"/>
      <c r="L75" s="469">
        <v>1450</v>
      </c>
      <c r="M75" s="415"/>
      <c r="N75" s="444"/>
      <c r="O75" s="416">
        <v>525</v>
      </c>
      <c r="P75" s="415"/>
      <c r="Q75" s="415"/>
      <c r="R75" s="415"/>
      <c r="S75" s="321">
        <v>0.36209999999999998</v>
      </c>
      <c r="T75" s="309"/>
      <c r="U75" s="331"/>
    </row>
    <row r="76" spans="1:21" x14ac:dyDescent="0.2">
      <c r="A76" s="327"/>
      <c r="B76" s="311" t="s">
        <v>173</v>
      </c>
      <c r="C76" s="311"/>
      <c r="D76" s="414" t="s">
        <v>8</v>
      </c>
      <c r="E76" s="415"/>
      <c r="F76" s="415"/>
      <c r="G76" s="415"/>
      <c r="H76" s="415"/>
      <c r="I76" s="415"/>
      <c r="J76" s="415"/>
      <c r="K76" s="415"/>
      <c r="L76" s="469">
        <v>1450</v>
      </c>
      <c r="M76" s="415"/>
      <c r="N76" s="444"/>
      <c r="O76" s="416">
        <v>525</v>
      </c>
      <c r="P76" s="415"/>
      <c r="Q76" s="415"/>
      <c r="R76" s="415"/>
      <c r="S76" s="321">
        <v>0.36209999999999998</v>
      </c>
      <c r="T76" s="309"/>
      <c r="U76" s="331"/>
    </row>
    <row r="77" spans="1:21" ht="12.75" customHeight="1" x14ac:dyDescent="0.2">
      <c r="A77" s="327"/>
      <c r="B77" s="463" t="s">
        <v>186</v>
      </c>
      <c r="C77" s="415"/>
      <c r="D77" s="415"/>
      <c r="E77" s="415"/>
      <c r="F77" s="415"/>
      <c r="G77" s="415"/>
      <c r="H77" s="415"/>
      <c r="I77" s="415"/>
      <c r="J77" s="415"/>
      <c r="K77" s="415"/>
      <c r="L77" s="464">
        <v>187.75</v>
      </c>
      <c r="M77" s="415"/>
      <c r="N77" s="444"/>
      <c r="O77" s="465">
        <v>0</v>
      </c>
      <c r="P77" s="415"/>
      <c r="Q77" s="415"/>
      <c r="R77" s="415"/>
      <c r="S77" s="319">
        <v>0</v>
      </c>
      <c r="T77" s="309"/>
      <c r="U77" s="331"/>
    </row>
    <row r="78" spans="1:21" ht="12.75" customHeight="1" x14ac:dyDescent="0.2">
      <c r="A78" s="327"/>
      <c r="B78" s="466" t="s">
        <v>175</v>
      </c>
      <c r="C78" s="415"/>
      <c r="D78" s="415"/>
      <c r="E78" s="415"/>
      <c r="F78" s="415"/>
      <c r="G78" s="415"/>
      <c r="H78" s="415"/>
      <c r="I78" s="415"/>
      <c r="J78" s="415"/>
      <c r="K78" s="415"/>
      <c r="L78" s="467">
        <v>187.75</v>
      </c>
      <c r="M78" s="415"/>
      <c r="N78" s="444"/>
      <c r="O78" s="468">
        <v>0</v>
      </c>
      <c r="P78" s="415"/>
      <c r="Q78" s="415"/>
      <c r="R78" s="415"/>
      <c r="S78" s="320">
        <v>0</v>
      </c>
      <c r="T78" s="309"/>
      <c r="U78" s="331"/>
    </row>
    <row r="79" spans="1:21" x14ac:dyDescent="0.2">
      <c r="A79" s="327"/>
      <c r="B79" s="311" t="s">
        <v>174</v>
      </c>
      <c r="C79" s="311"/>
      <c r="D79" s="414" t="s">
        <v>7</v>
      </c>
      <c r="E79" s="415"/>
      <c r="F79" s="415"/>
      <c r="G79" s="415"/>
      <c r="H79" s="415"/>
      <c r="I79" s="415"/>
      <c r="J79" s="415"/>
      <c r="K79" s="415"/>
      <c r="L79" s="469">
        <v>187.75</v>
      </c>
      <c r="M79" s="415"/>
      <c r="N79" s="444"/>
      <c r="O79" s="416">
        <v>0</v>
      </c>
      <c r="P79" s="415"/>
      <c r="Q79" s="415"/>
      <c r="R79" s="415"/>
      <c r="S79" s="321">
        <v>0</v>
      </c>
      <c r="T79" s="309"/>
      <c r="U79" s="331"/>
    </row>
    <row r="80" spans="1:21" x14ac:dyDescent="0.2">
      <c r="A80" s="327"/>
      <c r="B80" s="311" t="s">
        <v>173</v>
      </c>
      <c r="C80" s="311"/>
      <c r="D80" s="414" t="s">
        <v>8</v>
      </c>
      <c r="E80" s="415"/>
      <c r="F80" s="415"/>
      <c r="G80" s="415"/>
      <c r="H80" s="415"/>
      <c r="I80" s="415"/>
      <c r="J80" s="415"/>
      <c r="K80" s="415"/>
      <c r="L80" s="469">
        <v>187.75</v>
      </c>
      <c r="M80" s="415"/>
      <c r="N80" s="444"/>
      <c r="O80" s="416">
        <v>0</v>
      </c>
      <c r="P80" s="415"/>
      <c r="Q80" s="415"/>
      <c r="R80" s="415"/>
      <c r="S80" s="321">
        <v>0</v>
      </c>
      <c r="T80" s="309"/>
      <c r="U80" s="331"/>
    </row>
    <row r="81" spans="1:21" ht="12.75" customHeight="1" x14ac:dyDescent="0.2">
      <c r="A81" s="327"/>
      <c r="B81" s="463" t="s">
        <v>180</v>
      </c>
      <c r="C81" s="415"/>
      <c r="D81" s="415"/>
      <c r="E81" s="415"/>
      <c r="F81" s="415"/>
      <c r="G81" s="415"/>
      <c r="H81" s="415"/>
      <c r="I81" s="415"/>
      <c r="J81" s="415"/>
      <c r="K81" s="415"/>
      <c r="L81" s="464">
        <v>573600</v>
      </c>
      <c r="M81" s="415"/>
      <c r="N81" s="444"/>
      <c r="O81" s="465">
        <v>557441.18000000005</v>
      </c>
      <c r="P81" s="415"/>
      <c r="Q81" s="415"/>
      <c r="R81" s="415"/>
      <c r="S81" s="319">
        <v>0.9718</v>
      </c>
      <c r="T81" s="309"/>
      <c r="U81" s="331"/>
    </row>
    <row r="82" spans="1:21" ht="12.75" customHeight="1" x14ac:dyDescent="0.2">
      <c r="A82" s="327"/>
      <c r="B82" s="466" t="s">
        <v>175</v>
      </c>
      <c r="C82" s="415"/>
      <c r="D82" s="415"/>
      <c r="E82" s="415"/>
      <c r="F82" s="415"/>
      <c r="G82" s="415"/>
      <c r="H82" s="415"/>
      <c r="I82" s="415"/>
      <c r="J82" s="415"/>
      <c r="K82" s="415"/>
      <c r="L82" s="467">
        <v>573600</v>
      </c>
      <c r="M82" s="415"/>
      <c r="N82" s="444"/>
      <c r="O82" s="468">
        <v>557441.18000000005</v>
      </c>
      <c r="P82" s="415"/>
      <c r="Q82" s="415"/>
      <c r="R82" s="415"/>
      <c r="S82" s="320">
        <v>0.9718</v>
      </c>
      <c r="T82" s="309"/>
      <c r="U82" s="331"/>
    </row>
    <row r="83" spans="1:21" x14ac:dyDescent="0.2">
      <c r="A83" s="327"/>
      <c r="B83" s="311" t="s">
        <v>174</v>
      </c>
      <c r="C83" s="311"/>
      <c r="D83" s="414" t="s">
        <v>7</v>
      </c>
      <c r="E83" s="415"/>
      <c r="F83" s="415"/>
      <c r="G83" s="415"/>
      <c r="H83" s="415"/>
      <c r="I83" s="415"/>
      <c r="J83" s="415"/>
      <c r="K83" s="415"/>
      <c r="L83" s="469">
        <v>573600</v>
      </c>
      <c r="M83" s="415"/>
      <c r="N83" s="444"/>
      <c r="O83" s="416">
        <v>557441.18000000005</v>
      </c>
      <c r="P83" s="415"/>
      <c r="Q83" s="415"/>
      <c r="R83" s="415"/>
      <c r="S83" s="321">
        <v>0.9718</v>
      </c>
      <c r="T83" s="309"/>
      <c r="U83" s="331"/>
    </row>
    <row r="84" spans="1:21" x14ac:dyDescent="0.2">
      <c r="A84" s="327"/>
      <c r="B84" s="311" t="s">
        <v>185</v>
      </c>
      <c r="C84" s="311"/>
      <c r="D84" s="414" t="s">
        <v>13</v>
      </c>
      <c r="E84" s="415"/>
      <c r="F84" s="415"/>
      <c r="G84" s="415"/>
      <c r="H84" s="415"/>
      <c r="I84" s="415"/>
      <c r="J84" s="415"/>
      <c r="K84" s="415"/>
      <c r="L84" s="469">
        <v>528000</v>
      </c>
      <c r="M84" s="415"/>
      <c r="N84" s="444"/>
      <c r="O84" s="416">
        <v>512311.45</v>
      </c>
      <c r="P84" s="415"/>
      <c r="Q84" s="415"/>
      <c r="R84" s="415"/>
      <c r="S84" s="321">
        <v>0.97030000000000005</v>
      </c>
      <c r="T84" s="309"/>
      <c r="U84" s="331"/>
    </row>
    <row r="85" spans="1:21" x14ac:dyDescent="0.2">
      <c r="A85" s="327"/>
      <c r="B85" s="311" t="s">
        <v>173</v>
      </c>
      <c r="C85" s="311"/>
      <c r="D85" s="414" t="s">
        <v>8</v>
      </c>
      <c r="E85" s="415"/>
      <c r="F85" s="415"/>
      <c r="G85" s="415"/>
      <c r="H85" s="415"/>
      <c r="I85" s="415"/>
      <c r="J85" s="415"/>
      <c r="K85" s="415"/>
      <c r="L85" s="469">
        <v>44500</v>
      </c>
      <c r="M85" s="415"/>
      <c r="N85" s="444"/>
      <c r="O85" s="416">
        <v>45129.73</v>
      </c>
      <c r="P85" s="415"/>
      <c r="Q85" s="415"/>
      <c r="R85" s="415"/>
      <c r="S85" s="321">
        <v>1.0142</v>
      </c>
      <c r="T85" s="309"/>
      <c r="U85" s="331"/>
    </row>
    <row r="86" spans="1:21" ht="12.75" customHeight="1" x14ac:dyDescent="0.2">
      <c r="A86" s="327"/>
      <c r="B86" s="311" t="s">
        <v>184</v>
      </c>
      <c r="C86" s="311"/>
      <c r="D86" s="414" t="s">
        <v>183</v>
      </c>
      <c r="E86" s="415"/>
      <c r="F86" s="415"/>
      <c r="G86" s="415"/>
      <c r="H86" s="415"/>
      <c r="I86" s="415"/>
      <c r="J86" s="415"/>
      <c r="K86" s="415"/>
      <c r="L86" s="469">
        <v>1100</v>
      </c>
      <c r="M86" s="415"/>
      <c r="N86" s="444"/>
      <c r="O86" s="416">
        <v>0</v>
      </c>
      <c r="P86" s="415"/>
      <c r="Q86" s="415"/>
      <c r="R86" s="415"/>
      <c r="S86" s="321">
        <v>0</v>
      </c>
      <c r="T86" s="309"/>
      <c r="U86" s="331"/>
    </row>
    <row r="87" spans="1:21" ht="12.75" customHeight="1" x14ac:dyDescent="0.2">
      <c r="A87" s="327"/>
      <c r="B87" s="463" t="s">
        <v>182</v>
      </c>
      <c r="C87" s="415"/>
      <c r="D87" s="415"/>
      <c r="E87" s="415"/>
      <c r="F87" s="415"/>
      <c r="G87" s="415"/>
      <c r="H87" s="415"/>
      <c r="I87" s="415"/>
      <c r="J87" s="415"/>
      <c r="K87" s="415"/>
      <c r="L87" s="464">
        <v>2333.7399999999998</v>
      </c>
      <c r="M87" s="415"/>
      <c r="N87" s="444"/>
      <c r="O87" s="465">
        <v>0</v>
      </c>
      <c r="P87" s="415"/>
      <c r="Q87" s="415"/>
      <c r="R87" s="415"/>
      <c r="S87" s="319">
        <v>0</v>
      </c>
      <c r="T87" s="309"/>
      <c r="U87" s="331"/>
    </row>
    <row r="88" spans="1:21" ht="12.75" customHeight="1" x14ac:dyDescent="0.2">
      <c r="A88" s="327"/>
      <c r="B88" s="466" t="s">
        <v>175</v>
      </c>
      <c r="C88" s="415"/>
      <c r="D88" s="415"/>
      <c r="E88" s="415"/>
      <c r="F88" s="415"/>
      <c r="G88" s="415"/>
      <c r="H88" s="415"/>
      <c r="I88" s="415"/>
      <c r="J88" s="415"/>
      <c r="K88" s="415"/>
      <c r="L88" s="467">
        <v>2333.7399999999998</v>
      </c>
      <c r="M88" s="415"/>
      <c r="N88" s="444"/>
      <c r="O88" s="468">
        <v>0</v>
      </c>
      <c r="P88" s="415"/>
      <c r="Q88" s="415"/>
      <c r="R88" s="415"/>
      <c r="S88" s="320">
        <v>0</v>
      </c>
      <c r="T88" s="309"/>
      <c r="U88" s="331"/>
    </row>
    <row r="89" spans="1:21" x14ac:dyDescent="0.2">
      <c r="A89" s="327"/>
      <c r="B89" s="311" t="s">
        <v>174</v>
      </c>
      <c r="C89" s="311"/>
      <c r="D89" s="414" t="s">
        <v>7</v>
      </c>
      <c r="E89" s="415"/>
      <c r="F89" s="415"/>
      <c r="G89" s="415"/>
      <c r="H89" s="415"/>
      <c r="I89" s="415"/>
      <c r="J89" s="415"/>
      <c r="K89" s="415"/>
      <c r="L89" s="469">
        <v>2333.7399999999998</v>
      </c>
      <c r="M89" s="415"/>
      <c r="N89" s="444"/>
      <c r="O89" s="416">
        <v>0</v>
      </c>
      <c r="P89" s="415"/>
      <c r="Q89" s="415"/>
      <c r="R89" s="415"/>
      <c r="S89" s="321">
        <v>0</v>
      </c>
      <c r="T89" s="309"/>
      <c r="U89" s="331"/>
    </row>
    <row r="90" spans="1:21" x14ac:dyDescent="0.2">
      <c r="A90" s="327"/>
      <c r="B90" s="311" t="s">
        <v>173</v>
      </c>
      <c r="C90" s="311"/>
      <c r="D90" s="414" t="s">
        <v>8</v>
      </c>
      <c r="E90" s="415"/>
      <c r="F90" s="415"/>
      <c r="G90" s="415"/>
      <c r="H90" s="415"/>
      <c r="I90" s="415"/>
      <c r="J90" s="415"/>
      <c r="K90" s="415"/>
      <c r="L90" s="469">
        <v>2333.7399999999998</v>
      </c>
      <c r="M90" s="415"/>
      <c r="N90" s="444"/>
      <c r="O90" s="416">
        <v>0</v>
      </c>
      <c r="P90" s="415"/>
      <c r="Q90" s="415"/>
      <c r="R90" s="415"/>
      <c r="S90" s="321">
        <v>0</v>
      </c>
      <c r="T90" s="309"/>
      <c r="U90" s="331"/>
    </row>
    <row r="91" spans="1:21" ht="12.75" customHeight="1" x14ac:dyDescent="0.2">
      <c r="A91" s="327"/>
      <c r="B91" s="460" t="s">
        <v>181</v>
      </c>
      <c r="C91" s="415"/>
      <c r="D91" s="415"/>
      <c r="E91" s="415"/>
      <c r="F91" s="415"/>
      <c r="G91" s="415"/>
      <c r="H91" s="415"/>
      <c r="I91" s="415"/>
      <c r="J91" s="415"/>
      <c r="K91" s="415"/>
      <c r="L91" s="461">
        <v>0</v>
      </c>
      <c r="M91" s="415"/>
      <c r="N91" s="444"/>
      <c r="O91" s="462">
        <v>238.58</v>
      </c>
      <c r="P91" s="415"/>
      <c r="Q91" s="415"/>
      <c r="R91" s="415"/>
      <c r="S91" s="318">
        <v>0</v>
      </c>
      <c r="T91" s="309"/>
      <c r="U91" s="331"/>
    </row>
    <row r="92" spans="1:21" ht="12.75" customHeight="1" x14ac:dyDescent="0.2">
      <c r="A92" s="327"/>
      <c r="B92" s="463" t="s">
        <v>180</v>
      </c>
      <c r="C92" s="415"/>
      <c r="D92" s="415"/>
      <c r="E92" s="415"/>
      <c r="F92" s="415"/>
      <c r="G92" s="415"/>
      <c r="H92" s="415"/>
      <c r="I92" s="415"/>
      <c r="J92" s="415"/>
      <c r="K92" s="415"/>
      <c r="L92" s="464">
        <v>0</v>
      </c>
      <c r="M92" s="415"/>
      <c r="N92" s="444"/>
      <c r="O92" s="465">
        <v>238.58</v>
      </c>
      <c r="P92" s="415"/>
      <c r="Q92" s="415"/>
      <c r="R92" s="415"/>
      <c r="S92" s="319">
        <v>0</v>
      </c>
      <c r="T92" s="309"/>
      <c r="U92" s="331"/>
    </row>
    <row r="93" spans="1:21" ht="12.75" customHeight="1" x14ac:dyDescent="0.2">
      <c r="A93" s="327"/>
      <c r="B93" s="466" t="s">
        <v>175</v>
      </c>
      <c r="C93" s="415"/>
      <c r="D93" s="415"/>
      <c r="E93" s="415"/>
      <c r="F93" s="415"/>
      <c r="G93" s="415"/>
      <c r="H93" s="415"/>
      <c r="I93" s="415"/>
      <c r="J93" s="415"/>
      <c r="K93" s="415"/>
      <c r="L93" s="467">
        <v>0</v>
      </c>
      <c r="M93" s="415"/>
      <c r="N93" s="444"/>
      <c r="O93" s="468">
        <v>238.58</v>
      </c>
      <c r="P93" s="415"/>
      <c r="Q93" s="415"/>
      <c r="R93" s="415"/>
      <c r="S93" s="320">
        <v>0</v>
      </c>
      <c r="T93" s="309"/>
      <c r="U93" s="331"/>
    </row>
    <row r="94" spans="1:21" ht="12.75" customHeight="1" x14ac:dyDescent="0.2">
      <c r="A94" s="327"/>
      <c r="B94" s="311" t="s">
        <v>179</v>
      </c>
      <c r="C94" s="311"/>
      <c r="D94" s="414" t="s">
        <v>82</v>
      </c>
      <c r="E94" s="415"/>
      <c r="F94" s="415"/>
      <c r="G94" s="415"/>
      <c r="H94" s="415"/>
      <c r="I94" s="415"/>
      <c r="J94" s="415"/>
      <c r="K94" s="415"/>
      <c r="L94" s="469">
        <v>0</v>
      </c>
      <c r="M94" s="415"/>
      <c r="N94" s="444"/>
      <c r="O94" s="416">
        <v>238.58</v>
      </c>
      <c r="P94" s="415"/>
      <c r="Q94" s="415"/>
      <c r="R94" s="415"/>
      <c r="S94" s="321">
        <v>0</v>
      </c>
      <c r="T94" s="309"/>
      <c r="U94" s="331"/>
    </row>
    <row r="95" spans="1:21" ht="12.75" customHeight="1" x14ac:dyDescent="0.2">
      <c r="A95" s="327"/>
      <c r="B95" s="311" t="s">
        <v>178</v>
      </c>
      <c r="C95" s="311"/>
      <c r="D95" s="414" t="s">
        <v>11</v>
      </c>
      <c r="E95" s="415"/>
      <c r="F95" s="415"/>
      <c r="G95" s="415"/>
      <c r="H95" s="415"/>
      <c r="I95" s="415"/>
      <c r="J95" s="415"/>
      <c r="K95" s="415"/>
      <c r="L95" s="469">
        <v>0</v>
      </c>
      <c r="M95" s="415"/>
      <c r="N95" s="444"/>
      <c r="O95" s="416">
        <v>238.58</v>
      </c>
      <c r="P95" s="415"/>
      <c r="Q95" s="415"/>
      <c r="R95" s="415"/>
      <c r="S95" s="321">
        <v>0</v>
      </c>
      <c r="T95" s="309"/>
      <c r="U95" s="331"/>
    </row>
    <row r="96" spans="1:21" ht="12.75" customHeight="1" x14ac:dyDescent="0.2">
      <c r="A96" s="327"/>
      <c r="B96" s="460" t="s">
        <v>177</v>
      </c>
      <c r="C96" s="415"/>
      <c r="D96" s="415"/>
      <c r="E96" s="415"/>
      <c r="F96" s="415"/>
      <c r="G96" s="415"/>
      <c r="H96" s="415"/>
      <c r="I96" s="415"/>
      <c r="J96" s="415"/>
      <c r="K96" s="415"/>
      <c r="L96" s="461">
        <v>47451.9</v>
      </c>
      <c r="M96" s="415"/>
      <c r="N96" s="444"/>
      <c r="O96" s="462">
        <v>47451.76</v>
      </c>
      <c r="P96" s="415"/>
      <c r="Q96" s="415"/>
      <c r="R96" s="415"/>
      <c r="S96" s="318">
        <v>1</v>
      </c>
      <c r="T96" s="309"/>
      <c r="U96" s="331"/>
    </row>
    <row r="97" spans="1:21" ht="12.75" customHeight="1" x14ac:dyDescent="0.2">
      <c r="A97" s="327"/>
      <c r="B97" s="463" t="s">
        <v>176</v>
      </c>
      <c r="C97" s="415"/>
      <c r="D97" s="415"/>
      <c r="E97" s="415"/>
      <c r="F97" s="415"/>
      <c r="G97" s="415"/>
      <c r="H97" s="415"/>
      <c r="I97" s="415"/>
      <c r="J97" s="415"/>
      <c r="K97" s="415"/>
      <c r="L97" s="464">
        <v>47451.9</v>
      </c>
      <c r="M97" s="415"/>
      <c r="N97" s="444"/>
      <c r="O97" s="465">
        <v>47451.76</v>
      </c>
      <c r="P97" s="415"/>
      <c r="Q97" s="415"/>
      <c r="R97" s="415"/>
      <c r="S97" s="319">
        <v>1</v>
      </c>
      <c r="T97" s="309"/>
      <c r="U97" s="331"/>
    </row>
    <row r="98" spans="1:21" ht="12.75" customHeight="1" x14ac:dyDescent="0.2">
      <c r="A98" s="327"/>
      <c r="B98" s="466" t="s">
        <v>175</v>
      </c>
      <c r="C98" s="415"/>
      <c r="D98" s="415"/>
      <c r="E98" s="415"/>
      <c r="F98" s="415"/>
      <c r="G98" s="415"/>
      <c r="H98" s="415"/>
      <c r="I98" s="415"/>
      <c r="J98" s="415"/>
      <c r="K98" s="415"/>
      <c r="L98" s="467">
        <v>47451.9</v>
      </c>
      <c r="M98" s="415"/>
      <c r="N98" s="444"/>
      <c r="O98" s="468">
        <v>47451.76</v>
      </c>
      <c r="P98" s="415"/>
      <c r="Q98" s="415"/>
      <c r="R98" s="415"/>
      <c r="S98" s="320">
        <v>1</v>
      </c>
      <c r="T98" s="309"/>
      <c r="U98" s="331"/>
    </row>
    <row r="99" spans="1:21" x14ac:dyDescent="0.2">
      <c r="A99" s="327"/>
      <c r="B99" s="311" t="s">
        <v>174</v>
      </c>
      <c r="C99" s="311"/>
      <c r="D99" s="414" t="s">
        <v>7</v>
      </c>
      <c r="E99" s="415"/>
      <c r="F99" s="415"/>
      <c r="G99" s="415"/>
      <c r="H99" s="415"/>
      <c r="I99" s="415"/>
      <c r="J99" s="415"/>
      <c r="K99" s="415"/>
      <c r="L99" s="469">
        <v>47451.9</v>
      </c>
      <c r="M99" s="415"/>
      <c r="N99" s="444"/>
      <c r="O99" s="416">
        <v>47451.76</v>
      </c>
      <c r="P99" s="415"/>
      <c r="Q99" s="415"/>
      <c r="R99" s="415"/>
      <c r="S99" s="321">
        <v>1</v>
      </c>
      <c r="T99" s="309"/>
      <c r="U99" s="331"/>
    </row>
    <row r="100" spans="1:21" x14ac:dyDescent="0.2">
      <c r="A100" s="327"/>
      <c r="B100" s="325" t="s">
        <v>173</v>
      </c>
      <c r="C100" s="325"/>
      <c r="D100" s="470" t="s">
        <v>8</v>
      </c>
      <c r="E100" s="471"/>
      <c r="F100" s="471"/>
      <c r="G100" s="471"/>
      <c r="H100" s="471"/>
      <c r="I100" s="471"/>
      <c r="J100" s="471"/>
      <c r="K100" s="471"/>
      <c r="L100" s="472">
        <v>47451.9</v>
      </c>
      <c r="M100" s="471"/>
      <c r="N100" s="473"/>
      <c r="O100" s="474">
        <v>47451.76</v>
      </c>
      <c r="P100" s="471"/>
      <c r="Q100" s="471"/>
      <c r="R100" s="471"/>
      <c r="S100" s="326">
        <v>1</v>
      </c>
      <c r="T100" s="309"/>
      <c r="U100" s="331"/>
    </row>
    <row r="101" spans="1:21" ht="12.75" hidden="1" customHeight="1" x14ac:dyDescent="0.2">
      <c r="L101" s="312"/>
      <c r="M101" s="312"/>
      <c r="N101" s="313"/>
    </row>
    <row r="102" spans="1:21" x14ac:dyDescent="0.2">
      <c r="L102" s="312"/>
      <c r="M102" s="312"/>
      <c r="N102" s="312"/>
    </row>
  </sheetData>
  <mergeCells count="277">
    <mergeCell ref="D100:K100"/>
    <mergeCell ref="L100:N100"/>
    <mergeCell ref="O100:R100"/>
    <mergeCell ref="B97:K97"/>
    <mergeCell ref="L97:N97"/>
    <mergeCell ref="O97:R97"/>
    <mergeCell ref="B98:K98"/>
    <mergeCell ref="L98:N98"/>
    <mergeCell ref="O98:R98"/>
    <mergeCell ref="D99:K99"/>
    <mergeCell ref="L99:N99"/>
    <mergeCell ref="O99:R99"/>
    <mergeCell ref="D94:K94"/>
    <mergeCell ref="L94:N94"/>
    <mergeCell ref="O94:R94"/>
    <mergeCell ref="D95:K95"/>
    <mergeCell ref="L95:N95"/>
    <mergeCell ref="O95:R95"/>
    <mergeCell ref="B96:K96"/>
    <mergeCell ref="L96:N96"/>
    <mergeCell ref="O96:R96"/>
    <mergeCell ref="B91:K91"/>
    <mergeCell ref="L91:N91"/>
    <mergeCell ref="O91:R91"/>
    <mergeCell ref="B92:K92"/>
    <mergeCell ref="L92:N92"/>
    <mergeCell ref="O92:R92"/>
    <mergeCell ref="B93:K93"/>
    <mergeCell ref="L93:N93"/>
    <mergeCell ref="O93:R93"/>
    <mergeCell ref="B88:K88"/>
    <mergeCell ref="L88:N88"/>
    <mergeCell ref="O88:R88"/>
    <mergeCell ref="D89:K89"/>
    <mergeCell ref="L89:N89"/>
    <mergeCell ref="O89:R89"/>
    <mergeCell ref="D90:K90"/>
    <mergeCell ref="L90:N90"/>
    <mergeCell ref="O90:R90"/>
    <mergeCell ref="D85:K85"/>
    <mergeCell ref="L85:N85"/>
    <mergeCell ref="O85:R85"/>
    <mergeCell ref="D86:K86"/>
    <mergeCell ref="L86:N86"/>
    <mergeCell ref="O86:R86"/>
    <mergeCell ref="B87:K87"/>
    <mergeCell ref="L87:N87"/>
    <mergeCell ref="O87:R87"/>
    <mergeCell ref="B82:K82"/>
    <mergeCell ref="L82:N82"/>
    <mergeCell ref="O82:R82"/>
    <mergeCell ref="D83:K83"/>
    <mergeCell ref="L83:N83"/>
    <mergeCell ref="O83:R83"/>
    <mergeCell ref="D84:K84"/>
    <mergeCell ref="L84:N84"/>
    <mergeCell ref="O84:R84"/>
    <mergeCell ref="D79:K79"/>
    <mergeCell ref="L79:N79"/>
    <mergeCell ref="O79:R79"/>
    <mergeCell ref="D80:K80"/>
    <mergeCell ref="L80:N80"/>
    <mergeCell ref="O80:R80"/>
    <mergeCell ref="B81:K81"/>
    <mergeCell ref="L81:N81"/>
    <mergeCell ref="O81:R81"/>
    <mergeCell ref="D76:K76"/>
    <mergeCell ref="L76:N76"/>
    <mergeCell ref="O76:R76"/>
    <mergeCell ref="B77:K77"/>
    <mergeCell ref="L77:N77"/>
    <mergeCell ref="O77:R77"/>
    <mergeCell ref="B78:K78"/>
    <mergeCell ref="L78:N78"/>
    <mergeCell ref="O78:R78"/>
    <mergeCell ref="B73:K73"/>
    <mergeCell ref="L73:N73"/>
    <mergeCell ref="O73:R73"/>
    <mergeCell ref="B74:K74"/>
    <mergeCell ref="L74:N74"/>
    <mergeCell ref="O74:R74"/>
    <mergeCell ref="D75:K75"/>
    <mergeCell ref="L75:N75"/>
    <mergeCell ref="O75:R75"/>
    <mergeCell ref="D70:K70"/>
    <mergeCell ref="L70:N70"/>
    <mergeCell ref="O70:R70"/>
    <mergeCell ref="D71:K71"/>
    <mergeCell ref="L71:N71"/>
    <mergeCell ref="O71:R71"/>
    <mergeCell ref="D72:K72"/>
    <mergeCell ref="L72:N72"/>
    <mergeCell ref="O72:R72"/>
    <mergeCell ref="D67:K67"/>
    <mergeCell ref="L67:N67"/>
    <mergeCell ref="O67:R67"/>
    <mergeCell ref="B68:K68"/>
    <mergeCell ref="L68:N68"/>
    <mergeCell ref="O68:R68"/>
    <mergeCell ref="B69:K69"/>
    <mergeCell ref="L69:N69"/>
    <mergeCell ref="O69:R69"/>
    <mergeCell ref="B64:K64"/>
    <mergeCell ref="L64:N64"/>
    <mergeCell ref="O64:R64"/>
    <mergeCell ref="B65:K65"/>
    <mergeCell ref="L65:N65"/>
    <mergeCell ref="O65:R65"/>
    <mergeCell ref="D66:K66"/>
    <mergeCell ref="L66:N66"/>
    <mergeCell ref="O66:R66"/>
    <mergeCell ref="D61:K61"/>
    <mergeCell ref="L61:N61"/>
    <mergeCell ref="O61:R61"/>
    <mergeCell ref="B62:K62"/>
    <mergeCell ref="L62:N62"/>
    <mergeCell ref="O62:R62"/>
    <mergeCell ref="B63:K63"/>
    <mergeCell ref="L63:N63"/>
    <mergeCell ref="O63:R63"/>
    <mergeCell ref="B58:K58"/>
    <mergeCell ref="L58:N58"/>
    <mergeCell ref="O58:R58"/>
    <mergeCell ref="B59:K59"/>
    <mergeCell ref="L59:N59"/>
    <mergeCell ref="O59:R59"/>
    <mergeCell ref="D60:K60"/>
    <mergeCell ref="L60:N60"/>
    <mergeCell ref="O60:R60"/>
    <mergeCell ref="D55:K55"/>
    <mergeCell ref="L55:N55"/>
    <mergeCell ref="O55:R55"/>
    <mergeCell ref="D56:K56"/>
    <mergeCell ref="L56:N56"/>
    <mergeCell ref="O56:R56"/>
    <mergeCell ref="B57:K57"/>
    <mergeCell ref="L57:N57"/>
    <mergeCell ref="O57:R57"/>
    <mergeCell ref="B52:K52"/>
    <mergeCell ref="L52:N52"/>
    <mergeCell ref="O52:R52"/>
    <mergeCell ref="B53:K53"/>
    <mergeCell ref="L53:N53"/>
    <mergeCell ref="O53:R53"/>
    <mergeCell ref="B54:K54"/>
    <mergeCell ref="L54:N54"/>
    <mergeCell ref="O54:R54"/>
    <mergeCell ref="B49:K49"/>
    <mergeCell ref="L49:N49"/>
    <mergeCell ref="O49:R49"/>
    <mergeCell ref="D50:K50"/>
    <mergeCell ref="L50:N50"/>
    <mergeCell ref="O50:R50"/>
    <mergeCell ref="D51:K51"/>
    <mergeCell ref="L51:N51"/>
    <mergeCell ref="O51:R51"/>
    <mergeCell ref="D46:K46"/>
    <mergeCell ref="L46:N46"/>
    <mergeCell ref="O46:R46"/>
    <mergeCell ref="D47:K47"/>
    <mergeCell ref="L47:N47"/>
    <mergeCell ref="O47:R47"/>
    <mergeCell ref="B48:K48"/>
    <mergeCell ref="L48:N48"/>
    <mergeCell ref="O48:R48"/>
    <mergeCell ref="B43:K43"/>
    <mergeCell ref="L43:N43"/>
    <mergeCell ref="O43:R43"/>
    <mergeCell ref="B44:K44"/>
    <mergeCell ref="L44:N44"/>
    <mergeCell ref="O44:R44"/>
    <mergeCell ref="B45:K45"/>
    <mergeCell ref="L45:N45"/>
    <mergeCell ref="O45:R45"/>
    <mergeCell ref="B40:K40"/>
    <mergeCell ref="L40:N40"/>
    <mergeCell ref="O40:R40"/>
    <mergeCell ref="D41:K41"/>
    <mergeCell ref="L41:N41"/>
    <mergeCell ref="O41:R41"/>
    <mergeCell ref="D42:K42"/>
    <mergeCell ref="L42:N42"/>
    <mergeCell ref="O42:R42"/>
    <mergeCell ref="D37:K37"/>
    <mergeCell ref="L37:N37"/>
    <mergeCell ref="O37:R37"/>
    <mergeCell ref="B38:K38"/>
    <mergeCell ref="L38:N38"/>
    <mergeCell ref="O38:R38"/>
    <mergeCell ref="B39:K39"/>
    <mergeCell ref="L39:N39"/>
    <mergeCell ref="O39:R39"/>
    <mergeCell ref="D34:K34"/>
    <mergeCell ref="L34:N34"/>
    <mergeCell ref="O34:R34"/>
    <mergeCell ref="D35:K35"/>
    <mergeCell ref="L35:N35"/>
    <mergeCell ref="O35:R35"/>
    <mergeCell ref="D36:K36"/>
    <mergeCell ref="L36:N36"/>
    <mergeCell ref="O36:R36"/>
    <mergeCell ref="B31:K31"/>
    <mergeCell ref="L31:N31"/>
    <mergeCell ref="O31:R31"/>
    <mergeCell ref="B32:K32"/>
    <mergeCell ref="L32:N32"/>
    <mergeCell ref="O32:R32"/>
    <mergeCell ref="B33:K33"/>
    <mergeCell ref="L33:N33"/>
    <mergeCell ref="O33:R33"/>
    <mergeCell ref="B28:K28"/>
    <mergeCell ref="L28:N28"/>
    <mergeCell ref="O28:R28"/>
    <mergeCell ref="D29:K29"/>
    <mergeCell ref="L29:N29"/>
    <mergeCell ref="O29:R29"/>
    <mergeCell ref="D30:K30"/>
    <mergeCell ref="L30:N30"/>
    <mergeCell ref="O30:R30"/>
    <mergeCell ref="D25:K25"/>
    <mergeCell ref="L25:N25"/>
    <mergeCell ref="O25:R25"/>
    <mergeCell ref="B26:K26"/>
    <mergeCell ref="L26:N26"/>
    <mergeCell ref="O26:R26"/>
    <mergeCell ref="B27:K27"/>
    <mergeCell ref="L27:N27"/>
    <mergeCell ref="O27:R27"/>
    <mergeCell ref="B22:K22"/>
    <mergeCell ref="L22:N22"/>
    <mergeCell ref="O22:R22"/>
    <mergeCell ref="B23:K23"/>
    <mergeCell ref="L23:N23"/>
    <mergeCell ref="O23:R23"/>
    <mergeCell ref="D24:K24"/>
    <mergeCell ref="L24:N24"/>
    <mergeCell ref="O24:R24"/>
    <mergeCell ref="D19:K19"/>
    <mergeCell ref="L19:N19"/>
    <mergeCell ref="O19:R19"/>
    <mergeCell ref="D20:K20"/>
    <mergeCell ref="L20:N20"/>
    <mergeCell ref="O20:R20"/>
    <mergeCell ref="B21:K21"/>
    <mergeCell ref="L21:N21"/>
    <mergeCell ref="O21:R21"/>
    <mergeCell ref="B16:K16"/>
    <mergeCell ref="L16:N16"/>
    <mergeCell ref="O16:R16"/>
    <mergeCell ref="B17:K17"/>
    <mergeCell ref="L17:N17"/>
    <mergeCell ref="O17:R17"/>
    <mergeCell ref="B18:K18"/>
    <mergeCell ref="L18:N18"/>
    <mergeCell ref="O18:R18"/>
    <mergeCell ref="B13:K13"/>
    <mergeCell ref="L13:N13"/>
    <mergeCell ref="O13:R13"/>
    <mergeCell ref="B14:K14"/>
    <mergeCell ref="L14:N14"/>
    <mergeCell ref="O14:R14"/>
    <mergeCell ref="B15:K15"/>
    <mergeCell ref="L15:N15"/>
    <mergeCell ref="O15:R15"/>
    <mergeCell ref="B2:F2"/>
    <mergeCell ref="N2:O2"/>
    <mergeCell ref="R2:U2"/>
    <mergeCell ref="B3:E3"/>
    <mergeCell ref="M3:O3"/>
    <mergeCell ref="R3:U3"/>
    <mergeCell ref="B4:D4"/>
    <mergeCell ref="D12:K12"/>
    <mergeCell ref="L12:N12"/>
    <mergeCell ref="A8:S8"/>
    <mergeCell ref="B10:S10"/>
    <mergeCell ref="B5:S5"/>
    <mergeCell ref="O12:R12"/>
  </mergeCells>
  <pageMargins left="0" right="0" top="0" bottom="0.39375000000000004" header="0" footer="0"/>
  <pageSetup paperSize="9" orientation="landscape" r:id="rId1"/>
  <headerFooter alignWithMargins="0">
    <oddFooter xml:space="preserve">&amp;L&amp;"Arial"&amp;8 Lista: LCW147TREW &amp;C&amp;"Arial"&amp;8 Stranica 
&amp;B&amp;P&amp;B &amp;R&amp;"Arial"&amp;8 * OBRADA LC *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Sažetak</vt:lpstr>
      <vt:lpstr>Prihodi i rashodi po ekonomskoj</vt:lpstr>
      <vt:lpstr>Prihodi i rashodi prema izvoru</vt:lpstr>
      <vt:lpstr>Rashodi prema funkcijskoj klasi</vt:lpstr>
      <vt:lpstr>Račun financiranja</vt:lpstr>
      <vt:lpstr>Prihodi po izvorima</vt:lpstr>
      <vt:lpstr>POSEBNI DIO</vt:lpstr>
      <vt:lpstr>'POSEBNI DIO'!Print_Titles</vt:lpstr>
      <vt:lpstr>'Rashodi prema funkcijskoj klasi'!Print_Titles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 OPĆI DIO KONSOLIDIRANOG PRORAČUNA</dc:title>
  <dc:creator>Korisnik</dc:creator>
  <cp:lastModifiedBy>Windows User</cp:lastModifiedBy>
  <cp:lastPrinted>2024-03-31T13:08:33Z</cp:lastPrinted>
  <dcterms:created xsi:type="dcterms:W3CDTF">2022-02-23T11:39:51Z</dcterms:created>
  <dcterms:modified xsi:type="dcterms:W3CDTF">2024-04-01T15:44:09Z</dcterms:modified>
</cp:coreProperties>
</file>